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82" lockStructure="1"/>
  <bookViews>
    <workbookView xWindow="-45" yWindow="885" windowWidth="15330" windowHeight="7695"/>
  </bookViews>
  <sheets>
    <sheet name="Totals" sheetId="1" r:id="rId1"/>
    <sheet name="Cable" sheetId="7" r:id="rId2"/>
    <sheet name="Drops" sheetId="13" r:id="rId3"/>
    <sheet name="Headend" sheetId="5" r:id="rId4"/>
    <sheet name="Allocation" sheetId="11" r:id="rId5"/>
    <sheet name="SF Pg1" sheetId="8" r:id="rId6"/>
    <sheet name="SF Pg2" sheetId="10" r:id="rId7"/>
    <sheet name="Notes" sheetId="12" r:id="rId8"/>
    <sheet name="Costs" sheetId="14" state="hidden" r:id="rId9"/>
    <sheet name="Assessor Info" sheetId="15" state="hidden" r:id="rId10"/>
  </sheets>
  <definedNames>
    <definedName name="_xlnm.Print_Area" localSheetId="4">Allocation!$A$1:$H$50</definedName>
    <definedName name="_xlnm.Print_Area" localSheetId="5">'SF Pg1'!$A$1:$F$47</definedName>
    <definedName name="_xlnm.Print_Area" localSheetId="6">'SF Pg2'!$A$1:$E$44</definedName>
    <definedName name="_xlnm.Print_Area" localSheetId="0">Totals!$A:$E</definedName>
  </definedNames>
  <calcPr calcId="145621"/>
</workbook>
</file>

<file path=xl/calcChain.xml><?xml version="1.0" encoding="utf-8"?>
<calcChain xmlns="http://schemas.openxmlformats.org/spreadsheetml/2006/main">
  <c r="D42" i="7" l="1"/>
  <c r="E42" i="7"/>
  <c r="F42" i="7"/>
  <c r="G42" i="7"/>
  <c r="D41" i="7"/>
  <c r="E41" i="7"/>
  <c r="F41" i="7"/>
  <c r="G41" i="7"/>
  <c r="C42" i="7"/>
  <c r="C41" i="7"/>
  <c r="C26" i="14" l="1"/>
  <c r="C20" i="13" s="1"/>
  <c r="E20" i="14"/>
  <c r="F7" i="7" s="1"/>
  <c r="F20" i="14"/>
  <c r="G7" i="7" s="1"/>
  <c r="C20" i="14"/>
  <c r="D7" i="7" s="1"/>
  <c r="A25" i="14"/>
  <c r="H10" i="14"/>
  <c r="B10" i="14"/>
  <c r="F4" i="8"/>
  <c r="B36" i="13"/>
  <c r="F5" i="11"/>
  <c r="D41" i="11" s="1"/>
  <c r="I17" i="14"/>
  <c r="D8" i="5" s="1"/>
  <c r="I16" i="14"/>
  <c r="D27" i="5" s="1"/>
  <c r="C4" i="10"/>
  <c r="C4" i="8"/>
  <c r="D20" i="14"/>
  <c r="E7" i="7" s="1"/>
  <c r="C21" i="14"/>
  <c r="D8" i="7" s="1"/>
  <c r="D21" i="14"/>
  <c r="E8" i="7" s="1"/>
  <c r="E21" i="14"/>
  <c r="F8" i="7" s="1"/>
  <c r="F21" i="14"/>
  <c r="G8" i="7" s="1"/>
  <c r="B21" i="14"/>
  <c r="C8" i="7" s="1"/>
  <c r="B20" i="14"/>
  <c r="C7" i="7" s="1"/>
  <c r="G2" i="13"/>
  <c r="C2" i="13"/>
  <c r="H10" i="7"/>
  <c r="H42" i="7" s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9" i="7"/>
  <c r="H41" i="7" s="1"/>
  <c r="C3" i="11"/>
  <c r="H3" i="11"/>
  <c r="E4" i="10"/>
  <c r="C2" i="5"/>
  <c r="F2" i="5"/>
  <c r="J2" i="7"/>
  <c r="C2" i="7"/>
  <c r="C35" i="5"/>
  <c r="C16" i="5"/>
  <c r="E8" i="5" l="1"/>
  <c r="G8" i="5" s="1"/>
  <c r="D9" i="5"/>
  <c r="I18" i="7"/>
  <c r="K18" i="7" s="1"/>
  <c r="I16" i="7"/>
  <c r="K16" i="7" s="1"/>
  <c r="I22" i="7"/>
  <c r="K22" i="7" s="1"/>
  <c r="I34" i="7"/>
  <c r="K34" i="7" s="1"/>
  <c r="I20" i="7"/>
  <c r="K20" i="7" s="1"/>
  <c r="I26" i="7"/>
  <c r="K26" i="7" s="1"/>
  <c r="I30" i="7"/>
  <c r="K30" i="7" s="1"/>
  <c r="I24" i="7"/>
  <c r="K24" i="7" s="1"/>
  <c r="I38" i="7"/>
  <c r="K38" i="7" s="1"/>
  <c r="I40" i="7"/>
  <c r="I36" i="7"/>
  <c r="K36" i="7" s="1"/>
  <c r="I14" i="7"/>
  <c r="K14" i="7" s="1"/>
  <c r="I28" i="7"/>
  <c r="K28" i="7" s="1"/>
  <c r="I12" i="7"/>
  <c r="K12" i="7" s="1"/>
  <c r="I10" i="7"/>
  <c r="K10" i="7" s="1"/>
  <c r="I32" i="7"/>
  <c r="K32" i="7" s="1"/>
  <c r="D34" i="5"/>
  <c r="E34" i="5" s="1"/>
  <c r="G34" i="5" s="1"/>
  <c r="D28" i="5"/>
  <c r="D29" i="5"/>
  <c r="D33" i="5"/>
  <c r="E33" i="5" s="1"/>
  <c r="G33" i="5" s="1"/>
  <c r="E27" i="5"/>
  <c r="I25" i="7"/>
  <c r="K25" i="7" s="1"/>
  <c r="I11" i="7"/>
  <c r="K11" i="7" s="1"/>
  <c r="I29" i="7"/>
  <c r="K29" i="7" s="1"/>
  <c r="I35" i="7"/>
  <c r="K35" i="7" s="1"/>
  <c r="I17" i="7"/>
  <c r="K17" i="7" s="1"/>
  <c r="I31" i="7"/>
  <c r="K31" i="7" s="1"/>
  <c r="I39" i="7"/>
  <c r="I19" i="7"/>
  <c r="K19" i="7" s="1"/>
  <c r="I15" i="7"/>
  <c r="K15" i="7" s="1"/>
  <c r="I23" i="7"/>
  <c r="K23" i="7" s="1"/>
  <c r="I33" i="7"/>
  <c r="K33" i="7" s="1"/>
  <c r="I9" i="7"/>
  <c r="K9" i="7" s="1"/>
  <c r="I27" i="7"/>
  <c r="K27" i="7" s="1"/>
  <c r="I37" i="7"/>
  <c r="K37" i="7" s="1"/>
  <c r="I21" i="7"/>
  <c r="K21" i="7" s="1"/>
  <c r="I13" i="7"/>
  <c r="K13" i="7" s="1"/>
  <c r="C21" i="13"/>
  <c r="E20" i="13"/>
  <c r="E9" i="5" l="1"/>
  <c r="G9" i="5" s="1"/>
  <c r="D10" i="5"/>
  <c r="E28" i="5"/>
  <c r="G28" i="5" s="1"/>
  <c r="D30" i="5"/>
  <c r="G27" i="5"/>
  <c r="K39" i="7"/>
  <c r="K43" i="7" s="1"/>
  <c r="I43" i="7"/>
  <c r="I44" i="7"/>
  <c r="C36" i="1" s="1"/>
  <c r="K40" i="7"/>
  <c r="K44" i="7" s="1"/>
  <c r="E36" i="1" s="1"/>
  <c r="H20" i="13"/>
  <c r="E21" i="13"/>
  <c r="H21" i="13" s="1"/>
  <c r="C22" i="13"/>
  <c r="E29" i="5"/>
  <c r="G29" i="5" s="1"/>
  <c r="D31" i="5"/>
  <c r="E31" i="5" s="1"/>
  <c r="G31" i="5" s="1"/>
  <c r="E10" i="5" l="1"/>
  <c r="G10" i="5" s="1"/>
  <c r="D11" i="5"/>
  <c r="C35" i="1"/>
  <c r="I45" i="7"/>
  <c r="E35" i="1"/>
  <c r="K45" i="7"/>
  <c r="D32" i="5"/>
  <c r="E32" i="5" s="1"/>
  <c r="G32" i="5" s="1"/>
  <c r="E30" i="5"/>
  <c r="G30" i="5" s="1"/>
  <c r="C23" i="13"/>
  <c r="E22" i="13"/>
  <c r="H22" i="13" s="1"/>
  <c r="G35" i="5" l="1"/>
  <c r="H12" i="11" s="1"/>
  <c r="E11" i="5"/>
  <c r="G11" i="5" s="1"/>
  <c r="D12" i="5"/>
  <c r="E35" i="5"/>
  <c r="E23" i="13"/>
  <c r="H23" i="13" s="1"/>
  <c r="C24" i="13"/>
  <c r="E40" i="1" l="1"/>
  <c r="D13" i="5"/>
  <c r="E12" i="5"/>
  <c r="C25" i="13"/>
  <c r="E24" i="13"/>
  <c r="H24" i="13" s="1"/>
  <c r="F12" i="11"/>
  <c r="C40" i="1"/>
  <c r="D14" i="5" l="1"/>
  <c r="E13" i="5"/>
  <c r="G13" i="5" s="1"/>
  <c r="G12" i="5"/>
  <c r="E25" i="13"/>
  <c r="H25" i="13" s="1"/>
  <c r="C26" i="13"/>
  <c r="E14" i="5" l="1"/>
  <c r="D15" i="5"/>
  <c r="E15" i="5" s="1"/>
  <c r="G15" i="5" s="1"/>
  <c r="C27" i="13"/>
  <c r="E26" i="13"/>
  <c r="H26" i="13" s="1"/>
  <c r="G14" i="5" l="1"/>
  <c r="G16" i="5" s="1"/>
  <c r="E38" i="1" s="1"/>
  <c r="E16" i="5"/>
  <c r="C38" i="1" s="1"/>
  <c r="E27" i="13"/>
  <c r="H27" i="13" s="1"/>
  <c r="C28" i="13"/>
  <c r="C29" i="13" l="1"/>
  <c r="E28" i="13"/>
  <c r="H28" i="13" s="1"/>
  <c r="E29" i="13" l="1"/>
  <c r="H29" i="13" s="1"/>
  <c r="C30" i="13"/>
  <c r="C31" i="13" l="1"/>
  <c r="E30" i="13"/>
  <c r="H30" i="13" s="1"/>
  <c r="E31" i="13" l="1"/>
  <c r="H31" i="13" s="1"/>
  <c r="C32" i="13"/>
  <c r="E32" i="13" l="1"/>
  <c r="H32" i="13" s="1"/>
  <c r="C33" i="13"/>
  <c r="E33" i="13" l="1"/>
  <c r="H33" i="13" s="1"/>
  <c r="C34" i="13"/>
  <c r="C35" i="13" l="1"/>
  <c r="E35" i="13" s="1"/>
  <c r="E34" i="13"/>
  <c r="H34" i="13" s="1"/>
  <c r="H35" i="13" l="1"/>
  <c r="H36" i="13" s="1"/>
  <c r="E37" i="1" s="1"/>
  <c r="E39" i="1" s="1"/>
  <c r="E36" i="13"/>
  <c r="C37" i="1" s="1"/>
  <c r="C39" i="1" s="1"/>
  <c r="F6" i="11" l="1"/>
  <c r="C41" i="1"/>
  <c r="E41" i="1"/>
  <c r="E43" i="1" s="1"/>
  <c r="F7" i="11"/>
  <c r="H32" i="11" l="1"/>
  <c r="H27" i="11"/>
  <c r="H33" i="11"/>
  <c r="H20" i="11"/>
  <c r="H25" i="11"/>
  <c r="H22" i="11"/>
  <c r="H23" i="11"/>
  <c r="H36" i="11"/>
  <c r="H18" i="11"/>
  <c r="H39" i="11"/>
  <c r="H21" i="11"/>
  <c r="H19" i="11"/>
  <c r="H35" i="11"/>
  <c r="H34" i="11"/>
  <c r="H40" i="11"/>
  <c r="H37" i="11"/>
  <c r="H28" i="11"/>
  <c r="H24" i="11"/>
  <c r="H29" i="11"/>
  <c r="H26" i="11"/>
  <c r="H38" i="11"/>
  <c r="H30" i="11"/>
  <c r="H31" i="11"/>
  <c r="F27" i="11"/>
  <c r="F25" i="11"/>
  <c r="F19" i="11"/>
  <c r="F23" i="11"/>
  <c r="F38" i="11"/>
  <c r="F29" i="11"/>
  <c r="F31" i="11"/>
  <c r="F32" i="11"/>
  <c r="F36" i="11"/>
  <c r="F21" i="11"/>
  <c r="F24" i="11"/>
  <c r="F20" i="11"/>
  <c r="F18" i="11"/>
  <c r="F37" i="11"/>
  <c r="F40" i="11"/>
  <c r="F26" i="11"/>
  <c r="F28" i="11"/>
  <c r="F35" i="11"/>
  <c r="F30" i="11"/>
  <c r="F39" i="11"/>
  <c r="F22" i="11"/>
  <c r="F33" i="11"/>
  <c r="F34" i="11"/>
  <c r="F41" i="11" l="1"/>
  <c r="F48" i="11" s="1"/>
  <c r="H41" i="11"/>
  <c r="H50" i="11" s="1"/>
</calcChain>
</file>

<file path=xl/sharedStrings.xml><?xml version="1.0" encoding="utf-8"?>
<sst xmlns="http://schemas.openxmlformats.org/spreadsheetml/2006/main" count="460" uniqueCount="295">
  <si>
    <t>Cable Television Reporting Form</t>
  </si>
  <si>
    <t>(Confidential)</t>
  </si>
  <si>
    <t>Telephone:</t>
  </si>
  <si>
    <t>Contact Person:</t>
  </si>
  <si>
    <t>System MHZ:</t>
  </si>
  <si>
    <t>Channel Capacity:</t>
  </si>
  <si>
    <t>Prepared By:</t>
  </si>
  <si>
    <t>Printed Name:</t>
  </si>
  <si>
    <t>Title:</t>
  </si>
  <si>
    <t>Date:</t>
  </si>
  <si>
    <t>Basis</t>
  </si>
  <si>
    <t>Value</t>
  </si>
  <si>
    <t>Coaxial</t>
  </si>
  <si>
    <t>Fiber</t>
  </si>
  <si>
    <t>Total</t>
  </si>
  <si>
    <t>Aerial</t>
  </si>
  <si>
    <t xml:space="preserve"> </t>
  </si>
  <si>
    <t xml:space="preserve">Total </t>
  </si>
  <si>
    <t xml:space="preserve">Subscriber </t>
  </si>
  <si>
    <t>Drops</t>
  </si>
  <si>
    <t>Drop</t>
  </si>
  <si>
    <t>Cost</t>
  </si>
  <si>
    <t>Channel</t>
  </si>
  <si>
    <t xml:space="preserve">Diameter </t>
  </si>
  <si>
    <t>of Dish</t>
  </si>
  <si>
    <t>U/G</t>
  </si>
  <si>
    <t>Inter</t>
  </si>
  <si>
    <t>Connect</t>
  </si>
  <si>
    <t>Assessed</t>
  </si>
  <si>
    <t>Totals</t>
  </si>
  <si>
    <t>Location:</t>
  </si>
  <si>
    <t xml:space="preserve">Cost </t>
  </si>
  <si>
    <t>County</t>
  </si>
  <si>
    <t>Sites</t>
  </si>
  <si>
    <t>Jurisdiction:</t>
  </si>
  <si>
    <t>Assessment Year:</t>
  </si>
  <si>
    <t>Tower</t>
  </si>
  <si>
    <t>Height</t>
  </si>
  <si>
    <t>Square Foot</t>
  </si>
  <si>
    <t>of Building</t>
  </si>
  <si>
    <t>Depreciation</t>
  </si>
  <si>
    <t>Fencing</t>
  </si>
  <si>
    <t>Lineal Feet</t>
  </si>
  <si>
    <t>of Fencing</t>
  </si>
  <si>
    <t>Type of</t>
  </si>
  <si>
    <t>Gates</t>
  </si>
  <si>
    <t>of Gates</t>
  </si>
  <si>
    <t>Tower Type</t>
  </si>
  <si>
    <t>&amp; Location</t>
  </si>
  <si>
    <t>Type of Construction</t>
  </si>
  <si>
    <t>Cable Distribution Plant-Parcel Allocation</t>
  </si>
  <si>
    <t>Allocation by Parcel:</t>
  </si>
  <si>
    <t>name</t>
  </si>
  <si>
    <t>Assessed Value</t>
  </si>
  <si>
    <t>Cost Basis</t>
  </si>
  <si>
    <t>% Good</t>
  </si>
  <si>
    <t>Year of</t>
  </si>
  <si>
    <t>Addition</t>
  </si>
  <si>
    <t>Year</t>
  </si>
  <si>
    <t>Item of</t>
  </si>
  <si>
    <t>Cable</t>
  </si>
  <si>
    <t>Components</t>
  </si>
  <si>
    <t>Cable Price</t>
  </si>
  <si>
    <t>Total Cable</t>
  </si>
  <si>
    <t>Total Component</t>
  </si>
  <si>
    <t>Total Assessed</t>
  </si>
  <si>
    <t>2003 Base Costs</t>
  </si>
  <si>
    <t>Component Miles</t>
  </si>
  <si>
    <t>Miles of Cable</t>
  </si>
  <si>
    <t>Iowa Department of Revenue</t>
  </si>
  <si>
    <t>Current Subscribers:</t>
  </si>
  <si>
    <t>Digital or Analog:</t>
  </si>
  <si>
    <t>Company Name:</t>
  </si>
  <si>
    <t>Company Address:</t>
  </si>
  <si>
    <t>1.Towers</t>
  </si>
  <si>
    <t xml:space="preserve">2. Dishes </t>
  </si>
  <si>
    <t>3. Antenna</t>
  </si>
  <si>
    <t>Supplemental Information Form</t>
  </si>
  <si>
    <t xml:space="preserve">Location </t>
  </si>
  <si>
    <t>of Antenna</t>
  </si>
  <si>
    <t>Location and Type</t>
  </si>
  <si>
    <t>Number</t>
  </si>
  <si>
    <t>4. Buildings</t>
  </si>
  <si>
    <t>5. Fencing</t>
  </si>
  <si>
    <t>6. Gates</t>
  </si>
  <si>
    <t>Headend</t>
  </si>
  <si>
    <t>Channels</t>
  </si>
  <si>
    <t>OFFICIAL USE ONLY</t>
  </si>
  <si>
    <t>Cable Plant Reporting Form</t>
  </si>
  <si>
    <t>Replacement Costs</t>
  </si>
  <si>
    <t>Rebuild Costs</t>
  </si>
  <si>
    <t>Costs should include cable, components, labor and overhead. When reporting replacement miles of cable, remove both</t>
  </si>
  <si>
    <t>year in which they are installed. If no original year is known, we will use the accounting method of first in/first out, and</t>
  </si>
  <si>
    <t>remove an appropriate number from the oldest year and report it as new miles in the current year.</t>
  </si>
  <si>
    <t xml:space="preserve">Costs should include components, labor and overhead to install these items. When reporting rebuilt miles, you should </t>
  </si>
  <si>
    <t xml:space="preserve">remove the number of component miles from the year in which they were originally installed, and add those miles of </t>
  </si>
  <si>
    <t>Master</t>
  </si>
  <si>
    <t>OTN</t>
  </si>
  <si>
    <t xml:space="preserve">components to the current year in which they were added. If no original year is known, we will use the accounting </t>
  </si>
  <si>
    <t>method of first in/first out, and remove an appropriate number of component miles from oldest year and report it as new</t>
  </si>
  <si>
    <t>miles in the current year.  Example: Rebuild costs are $100,000. Oldest components reported are UG Coaxial, at an</t>
  </si>
  <si>
    <t>RCN of $17,200. Divide $100,000 by 17,200, and 5.81 miles would be removed from oldest year and added to new year.</t>
  </si>
  <si>
    <t>Depreciation Dates</t>
  </si>
  <si>
    <t xml:space="preserve"> 2003 Headend Costs</t>
  </si>
  <si>
    <t>Indexing Percents</t>
  </si>
  <si>
    <t>Costs Used</t>
  </si>
  <si>
    <t>Cable Costs</t>
  </si>
  <si>
    <t>To index the costs on a yearly basis, change the blue highlighted cells with the current indexing</t>
  </si>
  <si>
    <t xml:space="preserve">figures and depreciation dates. The rest of the form will change with these cells. If adjusting the base </t>
  </si>
  <si>
    <t xml:space="preserve">year costs, you will need to unlock and change the yellow highlighted cells. When finished, protect the </t>
  </si>
  <si>
    <t>page, hide it from view, and protect the workbook.</t>
  </si>
  <si>
    <t>Total Current Subscribers</t>
  </si>
  <si>
    <t xml:space="preserve">Number of </t>
  </si>
  <si>
    <t>Subscribers</t>
  </si>
  <si>
    <t>Allocation of the assessed value should be made by the percentage of customers served in the location</t>
  </si>
  <si>
    <t xml:space="preserve">divided by the total subscribing customers of the system within your county. For each parcel, enter the </t>
  </si>
  <si>
    <t xml:space="preserve">number of customers served, and the form will calculate the percents based on the number of </t>
  </si>
  <si>
    <t>subcribers as entered by the property owner.</t>
  </si>
  <si>
    <t>Total Cost Basis minus Headend</t>
  </si>
  <si>
    <t>Total Assessed Value minus Headend</t>
  </si>
  <si>
    <t>TOTAL ALLOCATED SYSTEM</t>
  </si>
  <si>
    <t>TOTAL HEADEND</t>
  </si>
  <si>
    <t>Capital Improvement Costs</t>
  </si>
  <si>
    <t>Subscriber Drops</t>
  </si>
  <si>
    <t>2003 House Drop Cost</t>
  </si>
  <si>
    <t>House Drops</t>
  </si>
  <si>
    <t>Index Value</t>
  </si>
  <si>
    <t>Cost Used</t>
  </si>
  <si>
    <t>Depr</t>
  </si>
  <si>
    <t>Situs by Parcel:</t>
  </si>
  <si>
    <t>Master Headend</t>
  </si>
  <si>
    <t>Parcel #</t>
  </si>
  <si>
    <t>Allocated Item: Mileage / Owned Cable</t>
  </si>
  <si>
    <t>Situs: Master Headend</t>
  </si>
  <si>
    <t>Allocated Item : OPTIC OTN</t>
  </si>
  <si>
    <t xml:space="preserve">Master Headend should be valued as "situs" and is not part of the allocated system. </t>
  </si>
  <si>
    <t>Sub Total</t>
  </si>
  <si>
    <t>OTN sites are part of the allocated system.</t>
  </si>
  <si>
    <t>New Cable</t>
  </si>
  <si>
    <t>New Components</t>
  </si>
  <si>
    <t xml:space="preserve">the miles of component and cable from the year they were originally installed, and add those same miles to the current </t>
  </si>
  <si>
    <t>Allocation Costs Error</t>
  </si>
  <si>
    <t>Allocation of Assessment Error</t>
  </si>
  <si>
    <t>www.iowa-assessors.org/htdocs/Assessors_of_Iowa/default.htm</t>
  </si>
  <si>
    <t>If this report is filed electronically, please also print a copy of the report, sign, date and mail it</t>
  </si>
  <si>
    <t>Important Notes:</t>
  </si>
  <si>
    <t>new or different use.</t>
  </si>
  <si>
    <t>Capital expenditures are expenses that add to the value or useful life of property or adapt property to a</t>
  </si>
  <si>
    <t>Cable, House Drops, OTN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</si>
  <si>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</si>
  <si>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</si>
  <si>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</si>
  <si>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</si>
  <si>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</si>
  <si>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</si>
  <si>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</si>
  <si>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</si>
  <si>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</si>
  <si>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</si>
  <si>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</si>
  <si>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</si>
  <si>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</si>
  <si>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</si>
  <si>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</si>
  <si>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</si>
  <si>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</si>
  <si>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</si>
  <si>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</si>
  <si>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</si>
  <si>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</si>
  <si>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</si>
  <si>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</si>
  <si>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</si>
  <si>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</si>
  <si>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</si>
  <si>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</si>
  <si>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</si>
  <si>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</si>
  <si>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</si>
  <si>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</si>
  <si>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</si>
  <si>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</si>
  <si>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</si>
  <si>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</si>
  <si>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</si>
  <si>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</si>
  <si>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</si>
  <si>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</si>
  <si>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</si>
  <si>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</si>
  <si>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</si>
  <si>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</si>
  <si>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</si>
  <si>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</si>
  <si>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</si>
  <si>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</si>
  <si>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</si>
  <si>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</si>
  <si>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</si>
  <si>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</si>
  <si>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</si>
  <si>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</si>
  <si>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</si>
  <si>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</si>
  <si>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</si>
  <si>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</si>
  <si>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</si>
  <si>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</si>
  <si>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</si>
  <si>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</si>
  <si>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</si>
  <si>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</si>
  <si>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</si>
  <si>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</si>
  <si>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</si>
  <si>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</si>
  <si>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</si>
  <si>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</si>
  <si>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</si>
  <si>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</si>
  <si>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</si>
  <si>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</si>
  <si>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</si>
  <si>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</si>
  <si>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</si>
  <si>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</si>
  <si>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</si>
  <si>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</si>
  <si>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</si>
  <si>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</si>
  <si>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</si>
  <si>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</si>
  <si>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</si>
  <si>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</si>
  <si>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</si>
  <si>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</si>
  <si>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</si>
  <si>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</si>
  <si>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</si>
  <si>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</si>
  <si>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</si>
  <si>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</si>
  <si>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</si>
  <si>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</si>
  <si>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</si>
  <si>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</si>
  <si>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</si>
  <si>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</si>
  <si>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City of Ames</t>
  </si>
  <si>
    <t>City of Cedar Rapids</t>
  </si>
  <si>
    <t>City of Clinton</t>
  </si>
  <si>
    <t>City of Davenport</t>
  </si>
  <si>
    <t>City of Dubuque</t>
  </si>
  <si>
    <t>City of Iowa City</t>
  </si>
  <si>
    <t>City of Mason City</t>
  </si>
  <si>
    <t>City of Sioux City</t>
  </si>
  <si>
    <t xml:space="preserve">If you would like to file this report electronically, you may obtain an email for the assessing </t>
  </si>
  <si>
    <t xml:space="preserve">to the County or City Assessor so a signature will be on file. Please file this report with </t>
  </si>
  <si>
    <t xml:space="preserve">Cable, components, buildings, towers, land, equipment, etc. which are used in the operation of cable </t>
  </si>
  <si>
    <t xml:space="preserve">television service are to be reported on this reporting form and are subject to assessment by the local </t>
  </si>
  <si>
    <t xml:space="preserve">assessor.  Cable, components, buildings, towers, land, equipment, etc. which are used for multiple </t>
  </si>
  <si>
    <t>Subscriber drops reported on the Iowa Telephone Annual Report (TR1-3) as operating TPIS should not be</t>
  </si>
  <si>
    <t xml:space="preserve">reported on this form. </t>
  </si>
  <si>
    <t>Type of Cable</t>
  </si>
  <si>
    <t>Costs should include newly installed cable, components, labor and overhead  where cable did not previously exist.</t>
  </si>
  <si>
    <t>Allocated Item: Subscriber Drops</t>
  </si>
  <si>
    <t xml:space="preserve">jurisdiction at:   </t>
  </si>
  <si>
    <t xml:space="preserve">services, and are classified on the TR1-3 Telephone Annual Report as Telephone Plant In Service (TPIS), </t>
  </si>
  <si>
    <t xml:space="preserve">shall continue to be reported as TPIS to the central assessment section of the Iowa Department of Revenue. </t>
  </si>
  <si>
    <t xml:space="preserve">These items will be subject to assessment by the Iowa Department of Revenue only. </t>
  </si>
  <si>
    <t xml:space="preserve">Subscriber Drops should include all buildings which have cable service run to them, not just those buildings </t>
  </si>
  <si>
    <t>that are current subscribing customers. Only report those drops solely dedicated to Cable TV.</t>
  </si>
  <si>
    <t>Dish pricing may be found in Section C on page 6-131 of the Iowa Real Property Appraisal Manual.</t>
  </si>
  <si>
    <t xml:space="preserve">Tower pricing may be found in Section C on page 6-131 of the Iowa Real Property Appraisal Manual.  </t>
  </si>
  <si>
    <t>Antenna pricing may be found in Section C on page 6-131 of the Iowa Real Property Appraisal Manual.</t>
  </si>
  <si>
    <t>Buildings should be assessed as similar type Commercial buildings in the Assessor's jurisdiction. The pricing of</t>
  </si>
  <si>
    <t xml:space="preserve">The pricing of fencing and gates may be found on page 4-39 of the Iowa Real Property Appraisal Manual. </t>
  </si>
  <si>
    <t>small equipment buildings may be found in Section C on page 6-131 of the Iowa Real Property Appraisal Manual.</t>
  </si>
  <si>
    <t>1.  Allocated Cable Plant</t>
  </si>
  <si>
    <t>2.  Master Headend</t>
  </si>
  <si>
    <t>TOTAL</t>
  </si>
  <si>
    <t>Owned Cable</t>
  </si>
  <si>
    <t>Pre 2004</t>
  </si>
  <si>
    <t>Pre 2012</t>
  </si>
  <si>
    <t>Cost Information Worksheet for 2019 Assessment Year</t>
  </si>
  <si>
    <t>your local assessor by February 15, 2019.</t>
  </si>
  <si>
    <t>Adjusted Assessed Value</t>
  </si>
  <si>
    <t>2018 Cost of New Capital Improvements</t>
  </si>
  <si>
    <t>Transmission Property Exemption (Phase1)</t>
  </si>
  <si>
    <r>
      <t xml:space="preserve">Items listed on the </t>
    </r>
    <r>
      <rPr>
        <b/>
        <sz val="9"/>
        <rFont val="Arial"/>
        <family val="2"/>
      </rPr>
      <t>Supplemental Information Form</t>
    </r>
    <r>
      <rPr>
        <sz val="9"/>
        <rFont val="Arial"/>
        <family val="2"/>
      </rPr>
      <t xml:space="preserve"> should be valued as </t>
    </r>
    <r>
      <rPr>
        <b/>
        <sz val="9"/>
        <rFont val="Arial"/>
        <family val="2"/>
      </rPr>
      <t>"situs"</t>
    </r>
    <r>
      <rPr>
        <sz val="9"/>
        <rFont val="Arial"/>
        <family val="2"/>
      </rPr>
      <t xml:space="preserve"> and should not be included</t>
    </r>
  </si>
  <si>
    <t>as part of the allocated amount of the Cable Television system.  These items should be valued according to</t>
  </si>
  <si>
    <t xml:space="preserve">current information found within the appropriate sections of the Iowa Real Property Appraisal Manual. </t>
  </si>
  <si>
    <t>Total Miles</t>
  </si>
  <si>
    <t>Total Cost</t>
  </si>
  <si>
    <t>Depr.      % Good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</si>
</sst>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u/>
      <sz val="11"/>
      <color indexed="12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/>
      <right/>
      <top style="thin">
        <color indexed="64"/>
      </top>
      <bottom/>
      <diagonal style="hair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thin">
        <color indexed="64"/>
      </left>
      <right/>
      <top/>
      <bottom style="double">
        <color indexed="64"/>
      </bottom>
      <diagonal style="hair">
        <color indexed="64"/>
      </diagonal>
    </border>
    <border diagonalUp="1" diagonalDown="1">
      <left/>
      <right/>
      <top/>
      <bottom style="double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455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Border="1"/>
    <xf numFmtId="0" fontId="10" fillId="0" borderId="0" xfId="0" applyFont="1" applyBorder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Border="1"/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/>
    <xf numFmtId="0" fontId="10" fillId="0" borderId="2" xfId="0" applyFont="1" applyBorder="1"/>
    <xf numFmtId="164" fontId="10" fillId="0" borderId="2" xfId="0" applyNumberFormat="1" applyFont="1" applyBorder="1"/>
    <xf numFmtId="3" fontId="10" fillId="0" borderId="2" xfId="0" applyNumberFormat="1" applyFont="1" applyBorder="1" applyAlignment="1">
      <alignment horizontal="right"/>
    </xf>
    <xf numFmtId="9" fontId="10" fillId="0" borderId="2" xfId="0" applyNumberFormat="1" applyFont="1" applyBorder="1" applyAlignment="1">
      <alignment horizontal="center"/>
    </xf>
    <xf numFmtId="3" fontId="10" fillId="0" borderId="2" xfId="0" applyNumberFormat="1" applyFont="1" applyBorder="1"/>
    <xf numFmtId="3" fontId="10" fillId="0" borderId="1" xfId="0" applyNumberFormat="1" applyFont="1" applyBorder="1"/>
    <xf numFmtId="3" fontId="10" fillId="0" borderId="1" xfId="0" applyNumberFormat="1" applyFont="1" applyFill="1" applyBorder="1"/>
    <xf numFmtId="9" fontId="14" fillId="0" borderId="0" xfId="0" applyNumberFormat="1" applyFont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3" fillId="0" borderId="0" xfId="0" applyFont="1" applyProtection="1"/>
    <xf numFmtId="0" fontId="1" fillId="0" borderId="0" xfId="0" applyFont="1" applyProtection="1"/>
    <xf numFmtId="0" fontId="10" fillId="0" borderId="0" xfId="0" applyFont="1" applyProtection="1"/>
    <xf numFmtId="0" fontId="9" fillId="0" borderId="0" xfId="0" applyFont="1" applyBorder="1" applyProtection="1"/>
    <xf numFmtId="0" fontId="10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9" fontId="10" fillId="0" borderId="0" xfId="0" applyNumberFormat="1" applyFont="1" applyBorder="1" applyAlignment="1" applyProtection="1">
      <alignment horizontal="center"/>
    </xf>
    <xf numFmtId="0" fontId="10" fillId="0" borderId="1" xfId="0" applyFont="1" applyBorder="1" applyProtection="1"/>
    <xf numFmtId="41" fontId="10" fillId="0" borderId="0" xfId="0" applyNumberFormat="1" applyFont="1" applyBorder="1" applyProtection="1"/>
    <xf numFmtId="42" fontId="10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2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0" fillId="0" borderId="0" xfId="0" applyNumberFormat="1"/>
    <xf numFmtId="164" fontId="1" fillId="0" borderId="2" xfId="0" applyNumberFormat="1" applyFont="1" applyBorder="1"/>
    <xf numFmtId="0" fontId="1" fillId="0" borderId="2" xfId="0" applyFont="1" applyBorder="1"/>
    <xf numFmtId="164" fontId="0" fillId="0" borderId="1" xfId="0" applyNumberFormat="1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>
      <protection locked="0"/>
    </xf>
    <xf numFmtId="0" fontId="10" fillId="0" borderId="0" xfId="0" applyFont="1" applyFill="1" applyBorder="1"/>
    <xf numFmtId="0" fontId="1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Border="1"/>
    <xf numFmtId="164" fontId="5" fillId="0" borderId="0" xfId="0" applyNumberFormat="1" applyFont="1" applyBorder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41" fontId="5" fillId="0" borderId="0" xfId="0" applyNumberFormat="1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right"/>
    </xf>
    <xf numFmtId="41" fontId="0" fillId="0" borderId="0" xfId="0" applyNumberFormat="1" applyAlignment="1" applyProtection="1">
      <alignment horizontal="right"/>
    </xf>
    <xf numFmtId="41" fontId="0" fillId="0" borderId="0" xfId="0" applyNumberFormat="1" applyProtection="1"/>
    <xf numFmtId="0" fontId="2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41" fontId="10" fillId="0" borderId="1" xfId="0" applyNumberFormat="1" applyFont="1" applyBorder="1" applyProtection="1"/>
    <xf numFmtId="0" fontId="10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15" fillId="0" borderId="0" xfId="0" applyFont="1" applyBorder="1" applyProtection="1"/>
    <xf numFmtId="0" fontId="15" fillId="0" borderId="0" xfId="0" applyFont="1" applyProtection="1"/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164" fontId="14" fillId="0" borderId="0" xfId="0" applyNumberFormat="1" applyFont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164" fontId="14" fillId="0" borderId="0" xfId="0" applyNumberFormat="1" applyFont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center"/>
    </xf>
    <xf numFmtId="0" fontId="14" fillId="0" borderId="0" xfId="0" applyFont="1" applyBorder="1" applyProtection="1"/>
    <xf numFmtId="9" fontId="14" fillId="0" borderId="0" xfId="0" applyNumberFormat="1" applyFont="1" applyAlignment="1" applyProtection="1">
      <alignment horizontal="center"/>
    </xf>
    <xf numFmtId="0" fontId="12" fillId="0" borderId="0" xfId="0" applyFont="1" applyBorder="1" applyProtection="1"/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5" fillId="0" borderId="4" xfId="0" applyFont="1" applyBorder="1" applyProtection="1"/>
    <xf numFmtId="0" fontId="0" fillId="0" borderId="4" xfId="0" applyBorder="1" applyProtection="1"/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right"/>
    </xf>
    <xf numFmtId="3" fontId="0" fillId="0" borderId="0" xfId="0" applyNumberFormat="1" applyProtection="1"/>
    <xf numFmtId="41" fontId="0" fillId="0" borderId="0" xfId="0" applyNumberFormat="1" applyBorder="1"/>
    <xf numFmtId="2" fontId="12" fillId="0" borderId="0" xfId="0" applyNumberFormat="1" applyFont="1" applyProtection="1"/>
    <xf numFmtId="41" fontId="0" fillId="0" borderId="4" xfId="0" applyNumberForma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9" fontId="0" fillId="0" borderId="9" xfId="0" applyNumberFormat="1" applyBorder="1" applyAlignment="1" applyProtection="1">
      <alignment horizontal="center"/>
    </xf>
    <xf numFmtId="41" fontId="10" fillId="2" borderId="0" xfId="0" applyNumberFormat="1" applyFont="1" applyFill="1" applyBorder="1" applyProtection="1">
      <protection locked="0"/>
    </xf>
    <xf numFmtId="41" fontId="10" fillId="2" borderId="0" xfId="0" applyNumberFormat="1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8" fillId="0" borderId="0" xfId="0" applyFont="1" applyProtection="1"/>
    <xf numFmtId="0" fontId="11" fillId="0" borderId="0" xfId="0" applyFont="1" applyAlignment="1" applyProtection="1">
      <alignment horizontal="center"/>
    </xf>
    <xf numFmtId="0" fontId="17" fillId="0" borderId="0" xfId="0" applyNumberFormat="1" applyFont="1" applyProtection="1"/>
    <xf numFmtId="0" fontId="8" fillId="0" borderId="0" xfId="0" applyFont="1" applyBorder="1" applyProtection="1"/>
    <xf numFmtId="0" fontId="8" fillId="0" borderId="13" xfId="0" applyFont="1" applyBorder="1" applyProtection="1"/>
    <xf numFmtId="0" fontId="6" fillId="0" borderId="0" xfId="0" applyFont="1" applyBorder="1" applyAlignment="1" applyProtection="1">
      <alignment horizontal="right"/>
    </xf>
    <xf numFmtId="0" fontId="8" fillId="0" borderId="14" xfId="0" applyFont="1" applyBorder="1" applyProtection="1"/>
    <xf numFmtId="0" fontId="8" fillId="0" borderId="15" xfId="0" applyFont="1" applyBorder="1" applyProtection="1"/>
    <xf numFmtId="0" fontId="8" fillId="0" borderId="6" xfId="0" applyFont="1" applyBorder="1" applyProtection="1"/>
    <xf numFmtId="0" fontId="4" fillId="0" borderId="0" xfId="0" applyFont="1" applyProtection="1"/>
    <xf numFmtId="0" fontId="17" fillId="0" borderId="0" xfId="0" applyFont="1" applyAlignment="1" applyProtection="1">
      <alignment horizontal="right"/>
    </xf>
    <xf numFmtId="0" fontId="5" fillId="0" borderId="1" xfId="0" applyFont="1" applyBorder="1" applyProtection="1"/>
    <xf numFmtId="0" fontId="3" fillId="0" borderId="0" xfId="0" applyFont="1" applyProtection="1"/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9" fontId="15" fillId="0" borderId="0" xfId="0" applyNumberFormat="1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14" fillId="0" borderId="0" xfId="0" applyFont="1" applyAlignment="1" applyProtection="1">
      <alignment horizontal="right"/>
    </xf>
    <xf numFmtId="164" fontId="14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49" fontId="5" fillId="0" borderId="0" xfId="0" applyNumberFormat="1" applyFont="1" applyProtection="1"/>
    <xf numFmtId="0" fontId="9" fillId="0" borderId="0" xfId="0" applyFont="1" applyAlignment="1" applyProtection="1">
      <alignment horizontal="center"/>
    </xf>
    <xf numFmtId="0" fontId="10" fillId="0" borderId="6" xfId="0" applyFont="1" applyBorder="1" applyProtection="1"/>
    <xf numFmtId="0" fontId="10" fillId="3" borderId="0" xfId="0" applyFont="1" applyFill="1" applyBorder="1" applyProtection="1"/>
    <xf numFmtId="49" fontId="10" fillId="3" borderId="0" xfId="0" applyNumberFormat="1" applyFont="1" applyFill="1" applyBorder="1" applyAlignment="1" applyProtection="1">
      <alignment horizontal="center"/>
    </xf>
    <xf numFmtId="9" fontId="10" fillId="3" borderId="0" xfId="0" applyNumberFormat="1" applyFont="1" applyFill="1" applyBorder="1" applyAlignment="1" applyProtection="1">
      <alignment horizontal="center"/>
    </xf>
    <xf numFmtId="41" fontId="10" fillId="3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10" fillId="3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4" fillId="0" borderId="0" xfId="0" applyFont="1" applyBorder="1" applyAlignment="1" applyProtection="1">
      <alignment horizontal="right"/>
    </xf>
    <xf numFmtId="49" fontId="10" fillId="2" borderId="0" xfId="0" applyNumberFormat="1" applyFont="1" applyFill="1" applyBorder="1" applyAlignment="1" applyProtection="1">
      <alignment horizontal="center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/>
    <xf numFmtId="0" fontId="0" fillId="0" borderId="9" xfId="0" applyBorder="1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3" xfId="0" applyBorder="1" applyProtection="1"/>
    <xf numFmtId="0" fontId="0" fillId="0" borderId="14" xfId="0" applyBorder="1" applyProtection="1"/>
    <xf numFmtId="0" fontId="5" fillId="0" borderId="18" xfId="0" applyFont="1" applyBorder="1" applyProtection="1"/>
    <xf numFmtId="0" fontId="5" fillId="0" borderId="20" xfId="0" applyFont="1" applyBorder="1" applyProtection="1"/>
    <xf numFmtId="0" fontId="0" fillId="0" borderId="10" xfId="0" applyBorder="1" applyProtection="1"/>
    <xf numFmtId="0" fontId="0" fillId="0" borderId="13" xfId="0" applyBorder="1" applyAlignment="1" applyProtection="1">
      <alignment horizontal="center"/>
    </xf>
    <xf numFmtId="3" fontId="5" fillId="0" borderId="22" xfId="0" applyNumberFormat="1" applyFont="1" applyBorder="1" applyAlignment="1" applyProtection="1">
      <alignment horizontal="center"/>
    </xf>
    <xf numFmtId="3" fontId="5" fillId="0" borderId="21" xfId="0" applyNumberFormat="1" applyFont="1" applyBorder="1" applyAlignment="1" applyProtection="1">
      <alignment horizontal="center"/>
    </xf>
    <xf numFmtId="41" fontId="0" fillId="2" borderId="0" xfId="0" applyNumberFormat="1" applyFill="1" applyProtection="1">
      <protection locked="0"/>
    </xf>
    <xf numFmtId="0" fontId="0" fillId="3" borderId="0" xfId="0" applyFill="1"/>
    <xf numFmtId="0" fontId="17" fillId="0" borderId="0" xfId="0" applyFont="1" applyProtection="1"/>
    <xf numFmtId="0" fontId="2" fillId="0" borderId="0" xfId="0" applyFont="1" applyProtection="1"/>
    <xf numFmtId="0" fontId="19" fillId="0" borderId="0" xfId="0" applyFont="1" applyAlignment="1" applyProtection="1">
      <alignment horizontal="center"/>
    </xf>
    <xf numFmtId="0" fontId="0" fillId="0" borderId="23" xfId="0" applyBorder="1" applyProtection="1"/>
    <xf numFmtId="0" fontId="14" fillId="0" borderId="1" xfId="0" applyFont="1" applyBorder="1"/>
    <xf numFmtId="0" fontId="2" fillId="3" borderId="0" xfId="0" applyFont="1" applyFill="1"/>
    <xf numFmtId="9" fontId="0" fillId="0" borderId="0" xfId="0" applyNumberFormat="1"/>
    <xf numFmtId="0" fontId="19" fillId="0" borderId="0" xfId="0" applyFont="1" applyAlignment="1">
      <alignment horizontal="right"/>
    </xf>
    <xf numFmtId="164" fontId="20" fillId="0" borderId="0" xfId="0" applyNumberFormat="1" applyFont="1" applyAlignment="1">
      <alignment horizontal="right"/>
    </xf>
    <xf numFmtId="164" fontId="20" fillId="0" borderId="0" xfId="0" applyNumberFormat="1" applyFont="1"/>
    <xf numFmtId="0" fontId="5" fillId="0" borderId="0" xfId="0" applyFont="1" applyFill="1" applyBorder="1"/>
    <xf numFmtId="0" fontId="0" fillId="0" borderId="25" xfId="0" applyBorder="1" applyAlignment="1" applyProtection="1">
      <alignment horizontal="center"/>
    </xf>
    <xf numFmtId="0" fontId="0" fillId="0" borderId="26" xfId="0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9" fontId="5" fillId="0" borderId="8" xfId="0" applyNumberFormat="1" applyFont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14" fillId="0" borderId="8" xfId="0" applyFont="1" applyBorder="1"/>
    <xf numFmtId="0" fontId="14" fillId="0" borderId="9" xfId="0" applyFont="1" applyBorder="1"/>
    <xf numFmtId="0" fontId="10" fillId="0" borderId="8" xfId="0" applyFont="1" applyBorder="1" applyProtection="1"/>
    <xf numFmtId="0" fontId="10" fillId="0" borderId="9" xfId="0" applyFont="1" applyBorder="1" applyProtection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9" fontId="0" fillId="0" borderId="9" xfId="0" applyNumberForma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 applyProtection="1">
      <alignment horizontal="left"/>
    </xf>
    <xf numFmtId="0" fontId="18" fillId="0" borderId="0" xfId="0" applyFont="1" applyProtection="1"/>
    <xf numFmtId="0" fontId="0" fillId="0" borderId="27" xfId="0" applyBorder="1"/>
    <xf numFmtId="0" fontId="0" fillId="0" borderId="28" xfId="0" applyFill="1" applyBorder="1"/>
    <xf numFmtId="0" fontId="0" fillId="4" borderId="4" xfId="0" applyFill="1" applyBorder="1" applyProtection="1"/>
    <xf numFmtId="0" fontId="0" fillId="0" borderId="0" xfId="0" applyBorder="1" applyAlignment="1" applyProtection="1">
      <alignment horizontal="center"/>
    </xf>
    <xf numFmtId="0" fontId="0" fillId="2" borderId="4" xfId="0" applyFill="1" applyBorder="1" applyProtection="1">
      <protection locked="0"/>
    </xf>
    <xf numFmtId="0" fontId="4" fillId="0" borderId="0" xfId="0" applyFont="1"/>
    <xf numFmtId="0" fontId="18" fillId="0" borderId="0" xfId="0" applyFont="1"/>
    <xf numFmtId="0" fontId="19" fillId="0" borderId="0" xfId="0" applyFont="1" applyBorder="1"/>
    <xf numFmtId="0" fontId="18" fillId="0" borderId="0" xfId="0" applyFont="1" applyBorder="1"/>
    <xf numFmtId="0" fontId="18" fillId="0" borderId="0" xfId="0" applyFont="1" applyBorder="1" applyProtection="1"/>
    <xf numFmtId="0" fontId="18" fillId="0" borderId="0" xfId="0" applyFont="1" applyAlignment="1" applyProtection="1">
      <alignment horizontal="center"/>
    </xf>
    <xf numFmtId="9" fontId="18" fillId="0" borderId="0" xfId="0" applyNumberFormat="1" applyFont="1" applyAlignment="1" applyProtection="1">
      <alignment horizontal="center"/>
    </xf>
    <xf numFmtId="3" fontId="5" fillId="2" borderId="0" xfId="0" applyNumberFormat="1" applyFont="1" applyFill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3" borderId="0" xfId="0" applyFill="1" applyBorder="1" applyAlignment="1" applyProtection="1"/>
    <xf numFmtId="0" fontId="0" fillId="2" borderId="2" xfId="0" applyFill="1" applyBorder="1" applyProtection="1">
      <protection locked="0"/>
    </xf>
    <xf numFmtId="9" fontId="0" fillId="3" borderId="0" xfId="0" applyNumberFormat="1" applyFill="1" applyBorder="1" applyProtection="1"/>
    <xf numFmtId="0" fontId="2" fillId="3" borderId="0" xfId="0" applyFont="1" applyFill="1" applyAlignment="1" applyProtection="1">
      <alignment horizontal="left"/>
    </xf>
    <xf numFmtId="0" fontId="0" fillId="3" borderId="0" xfId="0" applyFill="1" applyProtection="1"/>
    <xf numFmtId="41" fontId="0" fillId="3" borderId="0" xfId="0" applyNumberFormat="1" applyFill="1" applyProtection="1"/>
    <xf numFmtId="164" fontId="0" fillId="0" borderId="1" xfId="0" applyNumberFormat="1" applyBorder="1" applyProtection="1"/>
    <xf numFmtId="0" fontId="0" fillId="0" borderId="1" xfId="0" applyBorder="1" applyProtection="1"/>
    <xf numFmtId="0" fontId="0" fillId="3" borderId="0" xfId="0" applyFill="1" applyAlignment="1" applyProtection="1">
      <alignment horizontal="left"/>
    </xf>
    <xf numFmtId="164" fontId="0" fillId="0" borderId="0" xfId="0" applyNumberFormat="1" applyProtection="1"/>
    <xf numFmtId="0" fontId="2" fillId="3" borderId="0" xfId="0" applyFont="1" applyFill="1" applyProtection="1"/>
    <xf numFmtId="0" fontId="16" fillId="0" borderId="0" xfId="0" applyFont="1" applyAlignment="1" applyProtection="1">
      <alignment horizontal="center"/>
    </xf>
    <xf numFmtId="49" fontId="0" fillId="3" borderId="0" xfId="0" applyNumberFormat="1" applyFill="1" applyProtection="1"/>
    <xf numFmtId="41" fontId="5" fillId="3" borderId="0" xfId="0" applyNumberFormat="1" applyFont="1" applyFill="1" applyProtection="1"/>
    <xf numFmtId="0" fontId="10" fillId="3" borderId="0" xfId="0" applyFont="1" applyFill="1" applyProtection="1"/>
    <xf numFmtId="1" fontId="10" fillId="3" borderId="0" xfId="0" applyNumberFormat="1" applyFont="1" applyFill="1" applyBorder="1" applyAlignment="1" applyProtection="1"/>
    <xf numFmtId="1" fontId="10" fillId="3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0" fillId="0" borderId="0" xfId="0" applyAlignment="1"/>
    <xf numFmtId="0" fontId="1" fillId="0" borderId="0" xfId="0" applyFont="1" applyAlignment="1">
      <alignment horizont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49" fontId="13" fillId="0" borderId="0" xfId="0" applyNumberFormat="1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0" fillId="0" borderId="0" xfId="0" applyAlignment="1" applyProtection="1"/>
    <xf numFmtId="41" fontId="0" fillId="0" borderId="0" xfId="0" applyNumberFormat="1" applyAlignment="1" applyProtection="1"/>
    <xf numFmtId="0" fontId="13" fillId="0" borderId="0" xfId="0" applyFont="1"/>
    <xf numFmtId="0" fontId="15" fillId="0" borderId="0" xfId="0" applyFont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4" fontId="10" fillId="2" borderId="0" xfId="0" applyNumberFormat="1" applyFont="1" applyFill="1" applyBorder="1" applyAlignment="1" applyProtection="1">
      <alignment horizontal="center"/>
      <protection locked="0"/>
    </xf>
    <xf numFmtId="4" fontId="10" fillId="2" borderId="7" xfId="0" applyNumberFormat="1" applyFont="1" applyFill="1" applyBorder="1" applyAlignment="1" applyProtection="1">
      <alignment horizontal="center"/>
      <protection locked="0"/>
    </xf>
    <xf numFmtId="0" fontId="10" fillId="2" borderId="7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>
      <alignment horizontal="center"/>
      <protection locked="0"/>
    </xf>
    <xf numFmtId="0" fontId="10" fillId="2" borderId="1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right"/>
    </xf>
    <xf numFmtId="164" fontId="19" fillId="0" borderId="0" xfId="0" applyNumberFormat="1" applyFont="1" applyBorder="1" applyProtection="1"/>
    <xf numFmtId="0" fontId="19" fillId="0" borderId="0" xfId="0" applyFont="1" applyAlignment="1" applyProtection="1">
      <alignment horizontal="right"/>
    </xf>
    <xf numFmtId="37" fontId="0" fillId="4" borderId="22" xfId="0" applyNumberFormat="1" applyFill="1" applyBorder="1" applyAlignment="1" applyProtection="1">
      <alignment horizontal="center"/>
    </xf>
    <xf numFmtId="37" fontId="0" fillId="4" borderId="21" xfId="0" applyNumberFormat="1" applyFill="1" applyBorder="1" applyAlignment="1" applyProtection="1">
      <alignment horizontal="center"/>
    </xf>
    <xf numFmtId="37" fontId="0" fillId="4" borderId="21" xfId="0" applyNumberFormat="1" applyFill="1" applyBorder="1" applyProtection="1"/>
    <xf numFmtId="37" fontId="5" fillId="4" borderId="9" xfId="0" applyNumberFormat="1" applyFont="1" applyFill="1" applyBorder="1" applyAlignment="1" applyProtection="1">
      <alignment horizontal="center"/>
    </xf>
    <xf numFmtId="37" fontId="0" fillId="4" borderId="9" xfId="0" applyNumberFormat="1" applyFill="1" applyBorder="1" applyAlignment="1" applyProtection="1">
      <alignment horizontal="center"/>
    </xf>
    <xf numFmtId="37" fontId="0" fillId="4" borderId="34" xfId="0" applyNumberForma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3" xfId="0" applyFill="1" applyBorder="1" applyAlignment="1" applyProtection="1">
      <alignment horizontal="center"/>
    </xf>
    <xf numFmtId="0" fontId="5" fillId="0" borderId="35" xfId="0" applyFont="1" applyBorder="1" applyProtection="1"/>
    <xf numFmtId="37" fontId="0" fillId="4" borderId="34" xfId="0" applyNumberFormat="1" applyFill="1" applyBorder="1" applyProtection="1"/>
    <xf numFmtId="37" fontId="0" fillId="0" borderId="19" xfId="0" applyNumberFormat="1" applyBorder="1" applyProtection="1"/>
    <xf numFmtId="37" fontId="0" fillId="0" borderId="21" xfId="0" applyNumberFormat="1" applyBorder="1" applyProtection="1"/>
    <xf numFmtId="39" fontId="5" fillId="2" borderId="9" xfId="0" applyNumberFormat="1" applyFont="1" applyFill="1" applyBorder="1" applyAlignment="1" applyProtection="1">
      <alignment horizontal="center"/>
      <protection locked="0"/>
    </xf>
    <xf numFmtId="39" fontId="1" fillId="2" borderId="9" xfId="0" applyNumberFormat="1" applyFont="1" applyFill="1" applyBorder="1" applyAlignment="1" applyProtection="1">
      <alignment horizontal="center"/>
      <protection locked="0"/>
    </xf>
    <xf numFmtId="39" fontId="1" fillId="2" borderId="34" xfId="0" applyNumberFormat="1" applyFont="1" applyFill="1" applyBorder="1" applyAlignment="1" applyProtection="1">
      <alignment horizontal="center"/>
      <protection locked="0"/>
    </xf>
    <xf numFmtId="39" fontId="1" fillId="2" borderId="4" xfId="0" applyNumberFormat="1" applyFont="1" applyFill="1" applyBorder="1" applyAlignment="1" applyProtection="1">
      <alignment horizontal="center"/>
      <protection locked="0"/>
    </xf>
    <xf numFmtId="39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right"/>
    </xf>
    <xf numFmtId="0" fontId="5" fillId="0" borderId="24" xfId="0" applyFont="1" applyBorder="1" applyAlignment="1" applyProtection="1">
      <alignment horizontal="right"/>
    </xf>
    <xf numFmtId="3" fontId="5" fillId="0" borderId="9" xfId="0" applyNumberFormat="1" applyFont="1" applyBorder="1" applyAlignment="1" applyProtection="1">
      <alignment horizontal="center"/>
    </xf>
    <xf numFmtId="3" fontId="5" fillId="0" borderId="34" xfId="0" applyNumberFormat="1" applyFont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</xf>
    <xf numFmtId="0" fontId="0" fillId="0" borderId="41" xfId="0" applyBorder="1" applyProtection="1"/>
    <xf numFmtId="0" fontId="0" fillId="0" borderId="8" xfId="0" applyBorder="1" applyProtection="1"/>
    <xf numFmtId="0" fontId="0" fillId="0" borderId="26" xfId="0" applyBorder="1" applyProtection="1"/>
    <xf numFmtId="0" fontId="0" fillId="0" borderId="42" xfId="0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/>
    </xf>
    <xf numFmtId="0" fontId="19" fillId="3" borderId="0" xfId="0" applyFont="1" applyFill="1" applyAlignment="1" applyProtection="1">
      <alignment horizontal="center"/>
    </xf>
    <xf numFmtId="0" fontId="18" fillId="3" borderId="0" xfId="0" applyFont="1" applyFill="1" applyProtection="1"/>
    <xf numFmtId="0" fontId="19" fillId="3" borderId="0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18" fillId="0" borderId="13" xfId="0" applyFont="1" applyBorder="1" applyProtection="1"/>
    <xf numFmtId="0" fontId="19" fillId="0" borderId="0" xfId="0" applyFont="1" applyBorder="1" applyAlignment="1" applyProtection="1">
      <alignment horizontal="center"/>
    </xf>
    <xf numFmtId="0" fontId="19" fillId="0" borderId="14" xfId="0" applyFont="1" applyBorder="1" applyAlignment="1" applyProtection="1">
      <alignment horizontal="center"/>
    </xf>
    <xf numFmtId="3" fontId="18" fillId="0" borderId="0" xfId="0" applyNumberFormat="1" applyFont="1" applyBorder="1" applyProtection="1"/>
    <xf numFmtId="3" fontId="18" fillId="0" borderId="14" xfId="0" applyNumberFormat="1" applyFont="1" applyBorder="1" applyProtection="1"/>
    <xf numFmtId="49" fontId="19" fillId="2" borderId="2" xfId="0" applyNumberFormat="1" applyFont="1" applyFill="1" applyBorder="1" applyAlignment="1" applyProtection="1">
      <alignment horizontal="center"/>
      <protection locked="0"/>
    </xf>
    <xf numFmtId="3" fontId="2" fillId="0" borderId="6" xfId="0" applyNumberFormat="1" applyFont="1" applyBorder="1" applyProtection="1"/>
    <xf numFmtId="164" fontId="2" fillId="0" borderId="0" xfId="0" applyNumberFormat="1" applyFont="1" applyBorder="1" applyProtection="1"/>
    <xf numFmtId="3" fontId="2" fillId="0" borderId="16" xfId="0" applyNumberFormat="1" applyFont="1" applyBorder="1" applyProtection="1"/>
    <xf numFmtId="164" fontId="2" fillId="0" borderId="14" xfId="0" applyNumberFormat="1" applyFont="1" applyBorder="1" applyProtection="1"/>
    <xf numFmtId="0" fontId="19" fillId="0" borderId="2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3" fontId="2" fillId="0" borderId="43" xfId="0" applyNumberFormat="1" applyFont="1" applyBorder="1" applyProtection="1"/>
    <xf numFmtId="3" fontId="2" fillId="0" borderId="44" xfId="0" applyNumberFormat="1" applyFont="1" applyBorder="1" applyProtection="1"/>
    <xf numFmtId="3" fontId="2" fillId="0" borderId="45" xfId="0" applyNumberFormat="1" applyFont="1" applyBorder="1" applyProtection="1"/>
    <xf numFmtId="3" fontId="2" fillId="0" borderId="46" xfId="0" applyNumberFormat="1" applyFont="1" applyBorder="1" applyProtection="1"/>
    <xf numFmtId="3" fontId="2" fillId="0" borderId="5" xfId="0" applyNumberFormat="1" applyFont="1" applyBorder="1" applyAlignment="1" applyProtection="1"/>
    <xf numFmtId="3" fontId="18" fillId="0" borderId="0" xfId="0" applyNumberFormat="1" applyFont="1" applyBorder="1" applyAlignment="1" applyProtection="1"/>
    <xf numFmtId="3" fontId="2" fillId="0" borderId="30" xfId="0" applyNumberFormat="1" applyFont="1" applyBorder="1" applyAlignment="1" applyProtection="1"/>
    <xf numFmtId="164" fontId="19" fillId="6" borderId="16" xfId="0" applyNumberFormat="1" applyFont="1" applyFill="1" applyBorder="1" applyAlignment="1" applyProtection="1"/>
    <xf numFmtId="9" fontId="1" fillId="0" borderId="50" xfId="0" applyNumberFormat="1" applyFont="1" applyBorder="1" applyAlignment="1" applyProtection="1">
      <alignment horizontal="right" vertical="center" wrapText="1"/>
    </xf>
    <xf numFmtId="0" fontId="15" fillId="0" borderId="0" xfId="0" applyFont="1" applyAlignment="1" applyProtection="1">
      <alignment horizontal="left"/>
    </xf>
    <xf numFmtId="0" fontId="18" fillId="0" borderId="48" xfId="0" applyFont="1" applyBorder="1" applyProtection="1"/>
    <xf numFmtId="0" fontId="18" fillId="0" borderId="29" xfId="0" applyFont="1" applyBorder="1" applyProtection="1"/>
    <xf numFmtId="0" fontId="18" fillId="0" borderId="29" xfId="0" applyFont="1" applyBorder="1" applyAlignment="1" applyProtection="1">
      <alignment horizontal="right"/>
    </xf>
    <xf numFmtId="0" fontId="18" fillId="0" borderId="50" xfId="0" applyFont="1" applyBorder="1" applyProtection="1"/>
    <xf numFmtId="0" fontId="13" fillId="0" borderId="13" xfId="0" applyFont="1" applyBorder="1" applyAlignment="1" applyProtection="1">
      <alignment vertical="top"/>
    </xf>
    <xf numFmtId="0" fontId="4" fillId="0" borderId="0" xfId="0" applyFont="1" applyBorder="1" applyAlignment="1" applyProtection="1">
      <alignment vertical="top"/>
    </xf>
    <xf numFmtId="0" fontId="4" fillId="0" borderId="13" xfId="0" applyFont="1" applyBorder="1" applyProtection="1"/>
    <xf numFmtId="0" fontId="13" fillId="0" borderId="43" xfId="0" applyFont="1" applyBorder="1" applyAlignment="1" applyProtection="1">
      <alignment horizontal="right"/>
    </xf>
    <xf numFmtId="0" fontId="13" fillId="0" borderId="45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5" fillId="0" borderId="25" xfId="0" applyFont="1" applyBorder="1" applyAlignment="1">
      <alignment horizontal="center"/>
    </xf>
    <xf numFmtId="41" fontId="5" fillId="0" borderId="52" xfId="0" applyNumberFormat="1" applyFont="1" applyBorder="1" applyAlignment="1" applyProtection="1">
      <alignment horizontal="right"/>
    </xf>
    <xf numFmtId="0" fontId="5" fillId="0" borderId="53" xfId="0" applyFont="1" applyBorder="1" applyAlignment="1">
      <alignment horizontal="center"/>
    </xf>
    <xf numFmtId="41" fontId="5" fillId="0" borderId="54" xfId="0" applyNumberFormat="1" applyFont="1" applyBorder="1" applyAlignment="1" applyProtection="1">
      <alignment horizontal="right"/>
    </xf>
    <xf numFmtId="0" fontId="5" fillId="0" borderId="41" xfId="0" applyFont="1" applyBorder="1" applyAlignment="1">
      <alignment horizontal="center"/>
    </xf>
    <xf numFmtId="41" fontId="5" fillId="0" borderId="51" xfId="0" applyNumberFormat="1" applyFont="1" applyBorder="1" applyAlignment="1" applyProtection="1">
      <alignment horizontal="right"/>
    </xf>
    <xf numFmtId="0" fontId="1" fillId="0" borderId="4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1" fontId="5" fillId="0" borderId="55" xfId="0" applyNumberFormat="1" applyFont="1" applyBorder="1" applyAlignment="1" applyProtection="1">
      <alignment horizontal="right"/>
    </xf>
    <xf numFmtId="0" fontId="5" fillId="0" borderId="52" xfId="0" applyFont="1" applyBorder="1" applyProtection="1"/>
    <xf numFmtId="0" fontId="5" fillId="0" borderId="54" xfId="0" applyFont="1" applyBorder="1" applyProtection="1"/>
    <xf numFmtId="0" fontId="5" fillId="0" borderId="51" xfId="0" applyFont="1" applyBorder="1" applyAlignment="1" applyProtection="1">
      <alignment horizontal="left"/>
    </xf>
    <xf numFmtId="0" fontId="5" fillId="0" borderId="54" xfId="0" applyFont="1" applyBorder="1" applyAlignment="1" applyProtection="1">
      <alignment horizontal="left"/>
    </xf>
    <xf numFmtId="0" fontId="5" fillId="0" borderId="51" xfId="0" applyFont="1" applyBorder="1" applyProtection="1"/>
    <xf numFmtId="0" fontId="5" fillId="0" borderId="55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41" fontId="0" fillId="0" borderId="24" xfId="0" applyNumberFormat="1" applyBorder="1" applyAlignment="1" applyProtection="1">
      <alignment horizontal="center"/>
    </xf>
    <xf numFmtId="43" fontId="5" fillId="2" borderId="59" xfId="0" applyNumberFormat="1" applyFont="1" applyFill="1" applyBorder="1" applyAlignment="1" applyProtection="1">
      <alignment horizontal="right"/>
      <protection locked="0"/>
    </xf>
    <xf numFmtId="43" fontId="5" fillId="2" borderId="60" xfId="0" applyNumberFormat="1" applyFont="1" applyFill="1" applyBorder="1" applyAlignment="1" applyProtection="1">
      <alignment horizontal="right"/>
      <protection locked="0"/>
    </xf>
    <xf numFmtId="43" fontId="5" fillId="2" borderId="57" xfId="0" applyNumberFormat="1" applyFont="1" applyFill="1" applyBorder="1" applyAlignment="1" applyProtection="1">
      <alignment horizontal="right"/>
      <protection locked="0"/>
    </xf>
    <xf numFmtId="43" fontId="5" fillId="0" borderId="56" xfId="0" applyNumberFormat="1" applyFont="1" applyBorder="1" applyAlignment="1" applyProtection="1">
      <alignment horizontal="right"/>
    </xf>
    <xf numFmtId="43" fontId="5" fillId="2" borderId="61" xfId="0" applyNumberFormat="1" applyFont="1" applyFill="1" applyBorder="1" applyAlignment="1" applyProtection="1">
      <alignment horizontal="right"/>
      <protection locked="0"/>
    </xf>
    <xf numFmtId="43" fontId="5" fillId="2" borderId="62" xfId="0" applyNumberFormat="1" applyFont="1" applyFill="1" applyBorder="1" applyAlignment="1" applyProtection="1">
      <alignment horizontal="right"/>
      <protection locked="0"/>
    </xf>
    <xf numFmtId="43" fontId="5" fillId="2" borderId="63" xfId="0" applyNumberFormat="1" applyFont="1" applyFill="1" applyBorder="1" applyAlignment="1" applyProtection="1">
      <alignment horizontal="right"/>
      <protection locked="0"/>
    </xf>
    <xf numFmtId="43" fontId="5" fillId="2" borderId="64" xfId="0" applyNumberFormat="1" applyFont="1" applyFill="1" applyBorder="1" applyAlignment="1" applyProtection="1">
      <alignment horizontal="right"/>
      <protection locked="0"/>
    </xf>
    <xf numFmtId="43" fontId="5" fillId="0" borderId="65" xfId="0" applyNumberFormat="1" applyFont="1" applyBorder="1" applyAlignment="1" applyProtection="1">
      <alignment horizontal="right"/>
    </xf>
    <xf numFmtId="43" fontId="5" fillId="0" borderId="66" xfId="0" applyNumberFormat="1" applyFont="1" applyBorder="1" applyAlignment="1" applyProtection="1">
      <alignment horizontal="right"/>
    </xf>
    <xf numFmtId="43" fontId="5" fillId="0" borderId="67" xfId="0" applyNumberFormat="1" applyFont="1" applyBorder="1" applyAlignment="1" applyProtection="1">
      <alignment horizontal="right"/>
    </xf>
    <xf numFmtId="43" fontId="5" fillId="0" borderId="68" xfId="0" applyNumberFormat="1" applyFont="1" applyBorder="1" applyAlignment="1" applyProtection="1">
      <alignment horizontal="right"/>
    </xf>
    <xf numFmtId="41" fontId="5" fillId="0" borderId="8" xfId="1" applyNumberFormat="1" applyFont="1" applyBorder="1" applyAlignment="1" applyProtection="1">
      <alignment horizontal="right"/>
    </xf>
    <xf numFmtId="41" fontId="5" fillId="0" borderId="69" xfId="0" applyNumberFormat="1" applyFont="1" applyBorder="1" applyAlignment="1" applyProtection="1">
      <alignment horizontal="right"/>
    </xf>
    <xf numFmtId="41" fontId="5" fillId="0" borderId="17" xfId="0" applyNumberFormat="1" applyFont="1" applyBorder="1" applyAlignment="1" applyProtection="1">
      <alignment horizontal="right"/>
    </xf>
    <xf numFmtId="41" fontId="5" fillId="0" borderId="9" xfId="0" applyNumberFormat="1" applyFont="1" applyBorder="1" applyAlignment="1" applyProtection="1">
      <alignment horizontal="right"/>
    </xf>
    <xf numFmtId="0" fontId="1" fillId="0" borderId="51" xfId="0" applyFont="1" applyBorder="1" applyAlignment="1" applyProtection="1">
      <alignment horizontal="right"/>
    </xf>
    <xf numFmtId="0" fontId="1" fillId="0" borderId="51" xfId="0" applyFont="1" applyFill="1" applyBorder="1" applyAlignment="1" applyProtection="1">
      <alignment horizontal="right"/>
    </xf>
    <xf numFmtId="43" fontId="5" fillId="3" borderId="58" xfId="0" applyNumberFormat="1" applyFont="1" applyFill="1" applyBorder="1" applyAlignment="1" applyProtection="1">
      <alignment horizontal="right"/>
    </xf>
    <xf numFmtId="43" fontId="5" fillId="3" borderId="76" xfId="0" applyNumberFormat="1" applyFont="1" applyFill="1" applyBorder="1" applyAlignment="1" applyProtection="1">
      <alignment horizontal="right"/>
    </xf>
    <xf numFmtId="43" fontId="5" fillId="0" borderId="77" xfId="0" applyNumberFormat="1" applyFont="1" applyBorder="1" applyAlignment="1" applyProtection="1">
      <alignment horizontal="right"/>
    </xf>
    <xf numFmtId="43" fontId="5" fillId="3" borderId="61" xfId="0" applyNumberFormat="1" applyFont="1" applyFill="1" applyBorder="1" applyAlignment="1" applyProtection="1">
      <alignment horizontal="right"/>
    </xf>
    <xf numFmtId="43" fontId="5" fillId="0" borderId="78" xfId="0" applyNumberFormat="1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right" vertical="top"/>
    </xf>
    <xf numFmtId="0" fontId="2" fillId="0" borderId="0" xfId="0" applyFont="1" applyAlignment="1" applyProtection="1">
      <alignment horizontal="right" vertical="top"/>
    </xf>
    <xf numFmtId="41" fontId="0" fillId="0" borderId="6" xfId="0" applyNumberFormat="1" applyBorder="1" applyAlignment="1" applyProtection="1">
      <alignment vertical="top"/>
    </xf>
    <xf numFmtId="41" fontId="0" fillId="0" borderId="0" xfId="0" applyNumberFormat="1" applyAlignment="1" applyProtection="1">
      <alignment vertical="top"/>
    </xf>
    <xf numFmtId="9" fontId="5" fillId="0" borderId="69" xfId="0" applyNumberFormat="1" applyFont="1" applyBorder="1" applyAlignment="1" applyProtection="1">
      <alignment horizontal="center"/>
    </xf>
    <xf numFmtId="9" fontId="5" fillId="0" borderId="17" xfId="0" applyNumberFormat="1" applyFont="1" applyBorder="1" applyAlignment="1" applyProtection="1">
      <alignment horizontal="center"/>
    </xf>
    <xf numFmtId="9" fontId="5" fillId="0" borderId="9" xfId="0" applyNumberFormat="1" applyFont="1" applyBorder="1" applyAlignment="1" applyProtection="1">
      <alignment horizontal="center"/>
    </xf>
    <xf numFmtId="43" fontId="1" fillId="2" borderId="58" xfId="0" applyNumberFormat="1" applyFont="1" applyFill="1" applyBorder="1" applyAlignment="1" applyProtection="1">
      <alignment horizontal="right"/>
      <protection locked="0"/>
    </xf>
    <xf numFmtId="49" fontId="18" fillId="5" borderId="2" xfId="0" applyNumberFormat="1" applyFont="1" applyFill="1" applyBorder="1" applyAlignment="1" applyProtection="1">
      <alignment horizontal="center"/>
      <protection locked="0"/>
    </xf>
    <xf numFmtId="49" fontId="18" fillId="5" borderId="7" xfId="0" applyNumberFormat="1" applyFont="1" applyFill="1" applyBorder="1" applyAlignment="1" applyProtection="1">
      <alignment horizontal="center"/>
      <protection locked="0"/>
    </xf>
    <xf numFmtId="165" fontId="18" fillId="5" borderId="2" xfId="0" applyNumberFormat="1" applyFont="1" applyFill="1" applyBorder="1" applyAlignment="1" applyProtection="1">
      <alignment horizontal="center"/>
      <protection locked="0"/>
    </xf>
    <xf numFmtId="0" fontId="18" fillId="3" borderId="42" xfId="0" applyFont="1" applyFill="1" applyBorder="1" applyAlignment="1" applyProtection="1">
      <alignment horizontal="center"/>
    </xf>
    <xf numFmtId="14" fontId="18" fillId="5" borderId="7" xfId="0" applyNumberFormat="1" applyFont="1" applyFill="1" applyBorder="1" applyAlignment="1" applyProtection="1">
      <alignment horizontal="center"/>
      <protection locked="0"/>
    </xf>
    <xf numFmtId="0" fontId="19" fillId="6" borderId="15" xfId="0" applyFont="1" applyFill="1" applyBorder="1" applyAlignment="1" applyProtection="1">
      <alignment horizontal="right"/>
    </xf>
    <xf numFmtId="0" fontId="19" fillId="6" borderId="47" xfId="0" applyFont="1" applyFill="1" applyBorder="1" applyAlignment="1" applyProtection="1">
      <alignment horizontal="right"/>
    </xf>
    <xf numFmtId="0" fontId="22" fillId="0" borderId="0" xfId="2" applyFont="1" applyAlignment="1" applyProtection="1"/>
    <xf numFmtId="0" fontId="12" fillId="0" borderId="0" xfId="0" applyFont="1" applyAlignment="1" applyProtection="1"/>
    <xf numFmtId="0" fontId="18" fillId="0" borderId="42" xfId="0" applyFont="1" applyBorder="1" applyAlignment="1" applyProtection="1">
      <alignment horizontal="center"/>
    </xf>
    <xf numFmtId="37" fontId="18" fillId="5" borderId="7" xfId="0" applyNumberFormat="1" applyFont="1" applyFill="1" applyBorder="1" applyAlignment="1" applyProtection="1">
      <alignment horizontal="center"/>
      <protection locked="0"/>
    </xf>
    <xf numFmtId="9" fontId="1" fillId="0" borderId="8" xfId="0" applyNumberFormat="1" applyFont="1" applyBorder="1" applyAlignment="1" applyProtection="1">
      <alignment horizontal="center" wrapText="1"/>
    </xf>
    <xf numFmtId="9" fontId="0" fillId="0" borderId="17" xfId="0" applyNumberFormat="1" applyBorder="1" applyAlignment="1" applyProtection="1">
      <alignment horizontal="center" wrapText="1"/>
    </xf>
    <xf numFmtId="9" fontId="0" fillId="0" borderId="9" xfId="0" applyNumberFormat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 wrapText="1"/>
    </xf>
    <xf numFmtId="0" fontId="0" fillId="0" borderId="17" xfId="0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wrapText="1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41" fontId="5" fillId="7" borderId="70" xfId="0" applyNumberFormat="1" applyFont="1" applyFill="1" applyBorder="1" applyAlignment="1" applyProtection="1">
      <alignment horizontal="center"/>
    </xf>
    <xf numFmtId="41" fontId="5" fillId="7" borderId="71" xfId="0" applyNumberFormat="1" applyFont="1" applyFill="1" applyBorder="1" applyAlignment="1" applyProtection="1">
      <alignment horizontal="center"/>
    </xf>
    <xf numFmtId="41" fontId="5" fillId="7" borderId="72" xfId="0" applyNumberFormat="1" applyFont="1" applyFill="1" applyBorder="1" applyAlignment="1" applyProtection="1">
      <alignment horizontal="center"/>
    </xf>
    <xf numFmtId="41" fontId="5" fillId="7" borderId="73" xfId="0" applyNumberFormat="1" applyFont="1" applyFill="1" applyBorder="1" applyAlignment="1" applyProtection="1">
      <alignment horizontal="center"/>
    </xf>
    <xf numFmtId="41" fontId="5" fillId="7" borderId="74" xfId="0" applyNumberFormat="1" applyFont="1" applyFill="1" applyBorder="1" applyAlignment="1" applyProtection="1">
      <alignment horizontal="center"/>
    </xf>
    <xf numFmtId="41" fontId="5" fillId="7" borderId="75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protection locked="0"/>
    </xf>
    <xf numFmtId="0" fontId="18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Alignment="1"/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164" fontId="5" fillId="0" borderId="6" xfId="0" applyNumberFormat="1" applyFont="1" applyBorder="1" applyAlignment="1" applyProtection="1">
      <alignment horizontal="center"/>
    </xf>
    <xf numFmtId="0" fontId="0" fillId="0" borderId="6" xfId="0" applyBorder="1" applyAlignment="1"/>
    <xf numFmtId="0" fontId="0" fillId="2" borderId="7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6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15" fillId="0" borderId="0" xfId="0" applyFont="1" applyAlignment="1" applyProtection="1"/>
    <xf numFmtId="0" fontId="1" fillId="0" borderId="23" xfId="0" applyFont="1" applyBorder="1" applyAlignment="1" applyProtection="1">
      <alignment horizontal="right"/>
    </xf>
    <xf numFmtId="0" fontId="0" fillId="0" borderId="24" xfId="0" applyBorder="1" applyAlignment="1" applyProtection="1">
      <alignment horizontal="right"/>
    </xf>
    <xf numFmtId="0" fontId="2" fillId="4" borderId="36" xfId="0" applyFont="1" applyFill="1" applyBorder="1" applyAlignment="1" applyProtection="1">
      <alignment horizontal="center"/>
    </xf>
    <xf numFmtId="0" fontId="0" fillId="4" borderId="37" xfId="0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2" fillId="4" borderId="31" xfId="0" applyFont="1" applyFill="1" applyBorder="1" applyAlignment="1" applyProtection="1">
      <alignment horizontal="center"/>
    </xf>
    <xf numFmtId="0" fontId="2" fillId="4" borderId="32" xfId="0" applyFont="1" applyFill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164" fontId="14" fillId="0" borderId="48" xfId="0" applyNumberFormat="1" applyFont="1" applyBorder="1" applyAlignment="1" applyProtection="1">
      <alignment horizontal="right" wrapText="1"/>
    </xf>
    <xf numFmtId="164" fontId="14" fillId="0" borderId="49" xfId="0" applyNumberFormat="1" applyFont="1" applyBorder="1" applyAlignment="1" applyProtection="1">
      <alignment horizontal="right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523876</xdr:colOff>
      <xdr:row>0</xdr:row>
      <xdr:rowOff>152400</xdr:rowOff>
    </xdr:from>
    <xdr:to>
      <xdr:col>4</xdr:col>
      <xdr:colOff>248669</xdr:colOff>
      <xdr:row>5</xdr:row>
      <xdr:rowOff>165735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05"/>
        <a:stretch/>
      </xdr:blipFill>
      <xdr:spPr bwMode="auto">
        <a:xfrm>
          <a:off x="1504951" y="152400"/>
          <a:ext cx="3077593" cy="8229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owa-assessors.org/htdocs/Assessors_of_Iowa/default.ht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1"/>
  <sheetViews>
    <sheetView tabSelected="1" topLeftCell="A2" zoomScaleNormal="100" workbookViewId="0">
      <selection activeCell="E11" sqref="E11"/>
    </sheetView>
  </sheetViews>
  <sheetFormatPr defaultRowHeight="12.75" x14ac:dyDescent="0.2"/>
  <cols>
    <col min="1" max="1" width="14.7109375" style="74" customWidth="1"/>
    <col min="2" max="2" width="19.85546875" style="74" customWidth="1"/>
    <col min="3" max="3" width="22.7109375" style="74" customWidth="1"/>
    <col min="4" max="4" width="7.7109375" style="74" customWidth="1"/>
    <col min="5" max="5" width="20.7109375" style="74" customWidth="1"/>
    <col min="6" max="6" width="11.7109375" style="74" customWidth="1"/>
    <col min="7" max="16384" width="9.140625" style="74"/>
  </cols>
  <sheetData>
    <row r="6" spans="1:5" ht="18" x14ac:dyDescent="0.25">
      <c r="C6" s="126"/>
    </row>
    <row r="7" spans="1:5" s="127" customFormat="1" ht="17.100000000000001" customHeight="1" x14ac:dyDescent="0.25">
      <c r="C7" s="128" t="s">
        <v>0</v>
      </c>
      <c r="D7" s="128"/>
    </row>
    <row r="8" spans="1:5" s="127" customFormat="1" ht="17.100000000000001" customHeight="1" x14ac:dyDescent="0.25">
      <c r="C8" s="179" t="s">
        <v>1</v>
      </c>
      <c r="D8" s="128"/>
    </row>
    <row r="9" spans="1:5" s="210" customFormat="1" ht="15" customHeight="1" x14ac:dyDescent="0.25">
      <c r="C9" s="179"/>
      <c r="D9" s="179"/>
    </row>
    <row r="10" spans="1:5" s="210" customFormat="1" ht="15" customHeight="1" x14ac:dyDescent="0.2"/>
    <row r="11" spans="1:5" s="210" customFormat="1" ht="15" customHeight="1" x14ac:dyDescent="0.25">
      <c r="A11" s="272" t="s">
        <v>34</v>
      </c>
      <c r="B11" s="310"/>
      <c r="D11" s="272" t="s">
        <v>35</v>
      </c>
      <c r="E11" s="300">
        <v>2019</v>
      </c>
    </row>
    <row r="12" spans="1:5" s="210" customFormat="1" ht="15" customHeight="1" x14ac:dyDescent="0.25">
      <c r="A12" s="272"/>
      <c r="B12" s="301"/>
      <c r="C12" s="302"/>
      <c r="D12" s="272"/>
      <c r="E12" s="303"/>
    </row>
    <row r="13" spans="1:5" s="210" customFormat="1" ht="15" customHeight="1" x14ac:dyDescent="0.2">
      <c r="B13" s="304" t="s">
        <v>72</v>
      </c>
      <c r="C13" s="389"/>
      <c r="D13" s="389"/>
      <c r="E13" s="220"/>
    </row>
    <row r="14" spans="1:5" s="210" customFormat="1" ht="15" customHeight="1" x14ac:dyDescent="0.2">
      <c r="B14" s="304" t="s">
        <v>73</v>
      </c>
      <c r="C14" s="390"/>
      <c r="D14" s="390"/>
      <c r="E14" s="220"/>
    </row>
    <row r="15" spans="1:5" s="210" customFormat="1" ht="15" customHeight="1" x14ac:dyDescent="0.2">
      <c r="B15" s="304"/>
      <c r="C15" s="390"/>
      <c r="D15" s="390"/>
      <c r="E15" s="220"/>
    </row>
    <row r="16" spans="1:5" s="210" customFormat="1" ht="15" customHeight="1" x14ac:dyDescent="0.2">
      <c r="B16" s="304"/>
      <c r="C16" s="392"/>
      <c r="D16" s="392"/>
      <c r="E16" s="220"/>
    </row>
    <row r="17" spans="1:5" s="210" customFormat="1" ht="15" customHeight="1" x14ac:dyDescent="0.2">
      <c r="B17" s="304" t="s">
        <v>2</v>
      </c>
      <c r="C17" s="391"/>
      <c r="D17" s="391"/>
      <c r="E17" s="220"/>
    </row>
    <row r="18" spans="1:5" s="210" customFormat="1" ht="15" customHeight="1" x14ac:dyDescent="0.2">
      <c r="B18" s="304" t="s">
        <v>3</v>
      </c>
      <c r="C18" s="390"/>
      <c r="D18" s="390"/>
      <c r="E18" s="220"/>
    </row>
    <row r="19" spans="1:5" s="210" customFormat="1" ht="15" customHeight="1" x14ac:dyDescent="0.2">
      <c r="B19" s="38"/>
      <c r="C19" s="398"/>
      <c r="D19" s="398"/>
    </row>
    <row r="20" spans="1:5" s="210" customFormat="1" ht="15" customHeight="1" x14ac:dyDescent="0.2">
      <c r="B20" s="304" t="s">
        <v>4</v>
      </c>
      <c r="C20" s="389"/>
      <c r="D20" s="389"/>
    </row>
    <row r="21" spans="1:5" s="210" customFormat="1" ht="15" customHeight="1" x14ac:dyDescent="0.2">
      <c r="B21" s="304" t="s">
        <v>71</v>
      </c>
      <c r="C21" s="390"/>
      <c r="D21" s="390"/>
    </row>
    <row r="22" spans="1:5" s="210" customFormat="1" ht="15" customHeight="1" x14ac:dyDescent="0.2">
      <c r="B22" s="304" t="s">
        <v>5</v>
      </c>
      <c r="C22" s="399"/>
      <c r="D22" s="399"/>
    </row>
    <row r="23" spans="1:5" s="210" customFormat="1" ht="15" customHeight="1" x14ac:dyDescent="0.2">
      <c r="B23" s="304" t="s">
        <v>70</v>
      </c>
      <c r="C23" s="399"/>
      <c r="D23" s="399"/>
    </row>
    <row r="24" spans="1:5" s="210" customFormat="1" ht="15" customHeight="1" x14ac:dyDescent="0.2">
      <c r="B24" s="38"/>
      <c r="C24" s="398"/>
      <c r="D24" s="398"/>
    </row>
    <row r="25" spans="1:5" s="210" customFormat="1" ht="15" customHeight="1" x14ac:dyDescent="0.2">
      <c r="B25" s="304" t="s">
        <v>6</v>
      </c>
      <c r="C25" s="389"/>
      <c r="D25" s="389"/>
    </row>
    <row r="26" spans="1:5" s="210" customFormat="1" ht="15" customHeight="1" x14ac:dyDescent="0.2">
      <c r="B26" s="304" t="s">
        <v>7</v>
      </c>
      <c r="C26" s="390"/>
      <c r="D26" s="390"/>
    </row>
    <row r="27" spans="1:5" s="210" customFormat="1" ht="15" customHeight="1" x14ac:dyDescent="0.2">
      <c r="B27" s="304" t="s">
        <v>8</v>
      </c>
      <c r="C27" s="390"/>
      <c r="D27" s="390"/>
    </row>
    <row r="28" spans="1:5" s="210" customFormat="1" ht="15" customHeight="1" x14ac:dyDescent="0.2">
      <c r="B28" s="304" t="s">
        <v>9</v>
      </c>
      <c r="C28" s="393"/>
      <c r="D28" s="393"/>
    </row>
    <row r="29" spans="1:5" s="127" customFormat="1" ht="15" customHeight="1" thickBot="1" x14ac:dyDescent="0.3"/>
    <row r="30" spans="1:5" s="210" customFormat="1" ht="15" customHeight="1" x14ac:dyDescent="0.2">
      <c r="A30" s="327"/>
      <c r="B30" s="328"/>
      <c r="C30" s="329" t="s">
        <v>87</v>
      </c>
      <c r="D30" s="328"/>
      <c r="E30" s="330"/>
    </row>
    <row r="31" spans="1:5" s="127" customFormat="1" ht="7.5" customHeight="1" x14ac:dyDescent="0.25">
      <c r="A31" s="131"/>
      <c r="B31" s="130"/>
      <c r="C31" s="132"/>
      <c r="D31" s="130"/>
      <c r="E31" s="133"/>
    </row>
    <row r="32" spans="1:5" s="210" customFormat="1" ht="15" customHeight="1" x14ac:dyDescent="0.25">
      <c r="A32" s="305"/>
      <c r="B32" s="220"/>
      <c r="C32" s="306" t="s">
        <v>17</v>
      </c>
      <c r="D32" s="220"/>
      <c r="E32" s="307" t="s">
        <v>28</v>
      </c>
    </row>
    <row r="33" spans="1:5" s="210" customFormat="1" ht="15" customHeight="1" x14ac:dyDescent="0.25">
      <c r="A33" s="305"/>
      <c r="B33" s="220"/>
      <c r="C33" s="315" t="s">
        <v>21</v>
      </c>
      <c r="D33" s="220"/>
      <c r="E33" s="316" t="s">
        <v>11</v>
      </c>
    </row>
    <row r="34" spans="1:5" s="210" customFormat="1" ht="15" customHeight="1" x14ac:dyDescent="0.2">
      <c r="A34" s="331" t="s">
        <v>278</v>
      </c>
      <c r="B34" s="332"/>
      <c r="C34" s="308"/>
      <c r="D34" s="308"/>
      <c r="E34" s="309"/>
    </row>
    <row r="35" spans="1:5" s="210" customFormat="1" ht="15" customHeight="1" x14ac:dyDescent="0.25">
      <c r="A35" s="333"/>
      <c r="B35" s="334" t="s">
        <v>281</v>
      </c>
      <c r="C35" s="317">
        <f>Cable!I43</f>
        <v>0</v>
      </c>
      <c r="D35" s="308"/>
      <c r="E35" s="318">
        <f>Cable!K43</f>
        <v>0</v>
      </c>
    </row>
    <row r="36" spans="1:5" s="210" customFormat="1" ht="15" customHeight="1" x14ac:dyDescent="0.25">
      <c r="A36" s="333"/>
      <c r="B36" s="335" t="s">
        <v>61</v>
      </c>
      <c r="C36" s="319">
        <f>Cable!I44</f>
        <v>0</v>
      </c>
      <c r="D36" s="308"/>
      <c r="E36" s="320">
        <f>Cable!K44</f>
        <v>0</v>
      </c>
    </row>
    <row r="37" spans="1:5" s="210" customFormat="1" ht="15" customHeight="1" x14ac:dyDescent="0.25">
      <c r="A37" s="333"/>
      <c r="B37" s="335" t="s">
        <v>123</v>
      </c>
      <c r="C37" s="319">
        <f>Drops!E36</f>
        <v>0</v>
      </c>
      <c r="D37" s="308"/>
      <c r="E37" s="320">
        <f>Drops!H36</f>
        <v>0</v>
      </c>
    </row>
    <row r="38" spans="1:5" s="210" customFormat="1" ht="15" customHeight="1" thickBot="1" x14ac:dyDescent="0.25">
      <c r="A38" s="333"/>
      <c r="B38" s="336" t="s">
        <v>97</v>
      </c>
      <c r="C38" s="311">
        <f>Headend!E16</f>
        <v>0</v>
      </c>
      <c r="D38" s="308"/>
      <c r="E38" s="313">
        <f>Headend!G16</f>
        <v>0</v>
      </c>
    </row>
    <row r="39" spans="1:5" s="210" customFormat="1" ht="15" customHeight="1" x14ac:dyDescent="0.25">
      <c r="A39" s="333"/>
      <c r="B39" s="337" t="s">
        <v>136</v>
      </c>
      <c r="C39" s="312">
        <f>SUM(C35:C38)</f>
        <v>0</v>
      </c>
      <c r="D39" s="308"/>
      <c r="E39" s="314">
        <f>SUM(E35:E38)</f>
        <v>0</v>
      </c>
    </row>
    <row r="40" spans="1:5" s="210" customFormat="1" ht="15" customHeight="1" thickBot="1" x14ac:dyDescent="0.25">
      <c r="A40" s="331" t="s">
        <v>279</v>
      </c>
      <c r="B40" s="332"/>
      <c r="C40" s="321">
        <f>Headend!E35</f>
        <v>0</v>
      </c>
      <c r="D40" s="322"/>
      <c r="E40" s="323">
        <f>Headend!G35</f>
        <v>0</v>
      </c>
    </row>
    <row r="41" spans="1:5" s="210" customFormat="1" ht="16.5" customHeight="1" thickTop="1" thickBot="1" x14ac:dyDescent="0.3">
      <c r="A41" s="333"/>
      <c r="B41" s="337" t="s">
        <v>280</v>
      </c>
      <c r="C41" s="312">
        <f>SUM(C39:C40)</f>
        <v>0</v>
      </c>
      <c r="D41" s="271"/>
      <c r="E41" s="314">
        <f>SUM(E39:E40)</f>
        <v>0</v>
      </c>
    </row>
    <row r="42" spans="1:5" s="210" customFormat="1" ht="16.5" customHeight="1" x14ac:dyDescent="0.25">
      <c r="A42" s="305"/>
      <c r="B42" s="270"/>
      <c r="C42" s="453" t="s">
        <v>288</v>
      </c>
      <c r="D42" s="454"/>
      <c r="E42" s="325">
        <v>-0.25</v>
      </c>
    </row>
    <row r="43" spans="1:5" s="127" customFormat="1" ht="16.5" customHeight="1" thickBot="1" x14ac:dyDescent="0.3">
      <c r="A43" s="134"/>
      <c r="B43" s="135"/>
      <c r="C43" s="394" t="s">
        <v>286</v>
      </c>
      <c r="D43" s="395"/>
      <c r="E43" s="324">
        <f>E41*75%</f>
        <v>0</v>
      </c>
    </row>
    <row r="44" spans="1:5" s="127" customFormat="1" ht="17.100000000000001" customHeight="1" x14ac:dyDescent="0.25">
      <c r="A44" s="130"/>
      <c r="B44" s="130"/>
      <c r="C44" s="130"/>
      <c r="D44" s="130"/>
      <c r="E44" s="130"/>
    </row>
    <row r="45" spans="1:5" s="127" customFormat="1" ht="15" customHeight="1" x14ac:dyDescent="0.25">
      <c r="A45" s="136" t="s">
        <v>256</v>
      </c>
      <c r="C45" s="128"/>
      <c r="D45" s="128"/>
    </row>
    <row r="46" spans="1:5" s="127" customFormat="1" ht="15" customHeight="1" x14ac:dyDescent="0.25">
      <c r="A46" s="136" t="s">
        <v>266</v>
      </c>
      <c r="B46" s="396" t="s">
        <v>143</v>
      </c>
      <c r="C46" s="397"/>
      <c r="D46" s="397"/>
      <c r="E46" s="397"/>
    </row>
    <row r="47" spans="1:5" s="127" customFormat="1" ht="15" customHeight="1" x14ac:dyDescent="0.25">
      <c r="A47" s="136" t="s">
        <v>144</v>
      </c>
      <c r="C47" s="128"/>
      <c r="D47" s="128"/>
    </row>
    <row r="48" spans="1:5" s="127" customFormat="1" ht="15" customHeight="1" x14ac:dyDescent="0.25">
      <c r="A48" s="136" t="s">
        <v>257</v>
      </c>
      <c r="C48" s="128"/>
      <c r="D48" s="128"/>
    </row>
    <row r="49" spans="1:5" s="127" customFormat="1" ht="15" customHeight="1" x14ac:dyDescent="0.25">
      <c r="A49" s="216" t="s">
        <v>285</v>
      </c>
      <c r="B49" s="74"/>
      <c r="D49" s="74"/>
      <c r="E49" s="76"/>
    </row>
    <row r="50" spans="1:5" s="127" customFormat="1" ht="17.100000000000001" customHeight="1" x14ac:dyDescent="0.25">
      <c r="A50" s="74"/>
      <c r="B50" s="74"/>
      <c r="C50" s="74"/>
      <c r="D50" s="74"/>
      <c r="E50" s="74"/>
    </row>
    <row r="51" spans="1:5" s="127" customFormat="1" ht="17.100000000000001" customHeight="1" x14ac:dyDescent="0.25">
      <c r="A51" s="74"/>
      <c r="B51" s="74"/>
      <c r="C51" s="74"/>
      <c r="D51" s="74"/>
      <c r="E51" s="74"/>
    </row>
  </sheetData>
  <sheetProtection password="C782" sheet="1" objects="1" scenarios="1" insertHyperlinks="0"/>
  <protectedRanges>
    <protectedRange password="C67C" sqref="E11:E12" name="Range4"/>
    <protectedRange password="C67C" sqref="C20:C23" name="Range2"/>
    <protectedRange password="C67C" sqref="C13:C18" name="Range1"/>
    <protectedRange password="C67C" sqref="C25:C28" name="Range3"/>
    <protectedRange password="C67C" sqref="B11:B12" name="Range5"/>
  </protectedRanges>
  <mergeCells count="19">
    <mergeCell ref="C28:D28"/>
    <mergeCell ref="C42:D42"/>
    <mergeCell ref="C43:D43"/>
    <mergeCell ref="C18:D18"/>
    <mergeCell ref="B46:E46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13:D13"/>
    <mergeCell ref="C14:D14"/>
    <mergeCell ref="C15:D15"/>
    <mergeCell ref="C17:D17"/>
    <mergeCell ref="C16:D16"/>
  </mergeCells>
  <phoneticPr fontId="0" type="noConversion"/>
  <hyperlinks>
    <hyperlink ref="B46" r:id="rId1"/>
  </hyperlinks>
  <printOptions horizontalCentered="1" verticalCentered="1"/>
  <pageMargins left="0.7" right="0.7" top="0.25" bottom="0.5" header="0.3" footer="0.3"/>
  <pageSetup scale="95" orientation="portrait" useFirstPageNumber="1" r:id="rId2"/>
  <headerFooter alignWithMargins="0">
    <oddFooter>&amp;L57-017&amp;R&amp;P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7"/>
  <sheetViews>
    <sheetView workbookViewId="0">
      <selection activeCell="B16" sqref="B16"/>
    </sheetView>
  </sheetViews>
  <sheetFormatPr defaultRowHeight="12.75" x14ac:dyDescent="0.2"/>
  <cols>
    <col min="1" max="1" width="18.42578125" customWidth="1"/>
  </cols>
  <sheetData>
    <row r="1" spans="1:2" x14ac:dyDescent="0.2">
      <c r="A1" s="211" t="s">
        <v>149</v>
      </c>
      <c r="B1">
        <v>1</v>
      </c>
    </row>
    <row r="2" spans="1:2" x14ac:dyDescent="0.2">
      <c r="A2" s="211" t="s">
        <v>150</v>
      </c>
      <c r="B2">
        <v>2</v>
      </c>
    </row>
    <row r="3" spans="1:2" x14ac:dyDescent="0.2">
      <c r="A3" s="211" t="s">
        <v>151</v>
      </c>
      <c r="B3">
        <v>3</v>
      </c>
    </row>
    <row r="4" spans="1:2" x14ac:dyDescent="0.2">
      <c r="A4" s="211" t="s">
        <v>152</v>
      </c>
      <c r="B4">
        <v>1</v>
      </c>
    </row>
    <row r="5" spans="1:2" x14ac:dyDescent="0.2">
      <c r="A5" s="211" t="s">
        <v>153</v>
      </c>
      <c r="B5">
        <v>1</v>
      </c>
    </row>
    <row r="6" spans="1:2" x14ac:dyDescent="0.2">
      <c r="A6" s="211" t="s">
        <v>154</v>
      </c>
      <c r="B6">
        <v>1</v>
      </c>
    </row>
    <row r="7" spans="1:2" x14ac:dyDescent="0.2">
      <c r="A7" s="211" t="s">
        <v>155</v>
      </c>
      <c r="B7">
        <v>1</v>
      </c>
    </row>
    <row r="8" spans="1:2" x14ac:dyDescent="0.2">
      <c r="A8" s="211" t="s">
        <v>156</v>
      </c>
      <c r="B8">
        <v>1</v>
      </c>
    </row>
    <row r="9" spans="1:2" x14ac:dyDescent="0.2">
      <c r="A9" s="211" t="s">
        <v>157</v>
      </c>
    </row>
    <row r="10" spans="1:2" x14ac:dyDescent="0.2">
      <c r="A10" s="211" t="s">
        <v>158</v>
      </c>
      <c r="B10">
        <v>12</v>
      </c>
    </row>
    <row r="11" spans="1:2" x14ac:dyDescent="0.2">
      <c r="A11" s="211" t="s">
        <v>159</v>
      </c>
      <c r="B11">
        <v>2</v>
      </c>
    </row>
    <row r="12" spans="1:2" x14ac:dyDescent="0.2">
      <c r="A12" s="211" t="s">
        <v>160</v>
      </c>
      <c r="B12">
        <v>2</v>
      </c>
    </row>
    <row r="13" spans="1:2" x14ac:dyDescent="0.2">
      <c r="A13" s="211" t="s">
        <v>161</v>
      </c>
      <c r="B13">
        <v>2</v>
      </c>
    </row>
    <row r="14" spans="1:2" x14ac:dyDescent="0.2">
      <c r="A14" s="211" t="s">
        <v>162</v>
      </c>
      <c r="B14">
        <v>2</v>
      </c>
    </row>
    <row r="15" spans="1:2" x14ac:dyDescent="0.2">
      <c r="A15" s="211" t="s">
        <v>163</v>
      </c>
    </row>
    <row r="16" spans="1:2" x14ac:dyDescent="0.2">
      <c r="A16" s="211" t="s">
        <v>164</v>
      </c>
      <c r="B16">
        <v>56</v>
      </c>
    </row>
    <row r="17" spans="1:2" x14ac:dyDescent="0.2">
      <c r="A17" s="211" t="s">
        <v>165</v>
      </c>
      <c r="B17">
        <v>6</v>
      </c>
    </row>
    <row r="18" spans="1:2" x14ac:dyDescent="0.2">
      <c r="A18" s="211" t="s">
        <v>166</v>
      </c>
      <c r="B18">
        <v>6</v>
      </c>
    </row>
    <row r="19" spans="1:2" x14ac:dyDescent="0.2">
      <c r="A19" s="211" t="s">
        <v>167</v>
      </c>
      <c r="B19">
        <v>4</v>
      </c>
    </row>
    <row r="20" spans="1:2" x14ac:dyDescent="0.2">
      <c r="A20" s="211" t="s">
        <v>168</v>
      </c>
      <c r="B20">
        <v>4</v>
      </c>
    </row>
    <row r="21" spans="1:2" x14ac:dyDescent="0.2">
      <c r="A21" s="211" t="s">
        <v>169</v>
      </c>
    </row>
    <row r="22" spans="1:2" x14ac:dyDescent="0.2">
      <c r="A22" s="211" t="s">
        <v>170</v>
      </c>
    </row>
    <row r="23" spans="1:2" x14ac:dyDescent="0.2">
      <c r="A23" s="211" t="s">
        <v>171</v>
      </c>
    </row>
    <row r="24" spans="1:2" x14ac:dyDescent="0.2">
      <c r="A24" s="211" t="s">
        <v>172</v>
      </c>
    </row>
    <row r="25" spans="1:2" x14ac:dyDescent="0.2">
      <c r="A25" s="211" t="s">
        <v>173</v>
      </c>
    </row>
    <row r="26" spans="1:2" x14ac:dyDescent="0.2">
      <c r="A26" s="211" t="s">
        <v>174</v>
      </c>
    </row>
    <row r="27" spans="1:2" x14ac:dyDescent="0.2">
      <c r="A27" s="211" t="s">
        <v>175</v>
      </c>
    </row>
    <row r="28" spans="1:2" x14ac:dyDescent="0.2">
      <c r="A28" s="211" t="s">
        <v>176</v>
      </c>
    </row>
    <row r="29" spans="1:2" x14ac:dyDescent="0.2">
      <c r="A29" s="211" t="s">
        <v>177</v>
      </c>
    </row>
    <row r="30" spans="1:2" x14ac:dyDescent="0.2">
      <c r="A30" s="211" t="s">
        <v>178</v>
      </c>
    </row>
    <row r="31" spans="1:2" x14ac:dyDescent="0.2">
      <c r="A31" s="211" t="s">
        <v>179</v>
      </c>
    </row>
    <row r="32" spans="1:2" x14ac:dyDescent="0.2">
      <c r="A32" s="211" t="s">
        <v>180</v>
      </c>
    </row>
    <row r="33" spans="1:1" x14ac:dyDescent="0.2">
      <c r="A33" s="211" t="s">
        <v>181</v>
      </c>
    </row>
    <row r="34" spans="1:1" x14ac:dyDescent="0.2">
      <c r="A34" s="211" t="s">
        <v>182</v>
      </c>
    </row>
    <row r="35" spans="1:1" x14ac:dyDescent="0.2">
      <c r="A35" s="211" t="s">
        <v>183</v>
      </c>
    </row>
    <row r="36" spans="1:1" x14ac:dyDescent="0.2">
      <c r="A36" s="211" t="s">
        <v>184</v>
      </c>
    </row>
    <row r="37" spans="1:1" x14ac:dyDescent="0.2">
      <c r="A37" s="211" t="s">
        <v>185</v>
      </c>
    </row>
    <row r="38" spans="1:1" x14ac:dyDescent="0.2">
      <c r="A38" s="211" t="s">
        <v>186</v>
      </c>
    </row>
    <row r="39" spans="1:1" x14ac:dyDescent="0.2">
      <c r="A39" s="211" t="s">
        <v>187</v>
      </c>
    </row>
    <row r="40" spans="1:1" x14ac:dyDescent="0.2">
      <c r="A40" s="211" t="s">
        <v>188</v>
      </c>
    </row>
    <row r="41" spans="1:1" x14ac:dyDescent="0.2">
      <c r="A41" s="211" t="s">
        <v>189</v>
      </c>
    </row>
    <row r="42" spans="1:1" x14ac:dyDescent="0.2">
      <c r="A42" s="211" t="s">
        <v>190</v>
      </c>
    </row>
    <row r="43" spans="1:1" x14ac:dyDescent="0.2">
      <c r="A43" s="211" t="s">
        <v>191</v>
      </c>
    </row>
    <row r="44" spans="1:1" x14ac:dyDescent="0.2">
      <c r="A44" s="211" t="s">
        <v>192</v>
      </c>
    </row>
    <row r="45" spans="1:1" x14ac:dyDescent="0.2">
      <c r="A45" s="211" t="s">
        <v>193</v>
      </c>
    </row>
    <row r="46" spans="1:1" x14ac:dyDescent="0.2">
      <c r="A46" s="211" t="s">
        <v>194</v>
      </c>
    </row>
    <row r="47" spans="1:1" x14ac:dyDescent="0.2">
      <c r="A47" s="211" t="s">
        <v>195</v>
      </c>
    </row>
    <row r="48" spans="1:1" x14ac:dyDescent="0.2">
      <c r="A48" s="211" t="s">
        <v>196</v>
      </c>
    </row>
    <row r="49" spans="1:1" x14ac:dyDescent="0.2">
      <c r="A49" s="211" t="s">
        <v>197</v>
      </c>
    </row>
    <row r="50" spans="1:1" x14ac:dyDescent="0.2">
      <c r="A50" s="211" t="s">
        <v>198</v>
      </c>
    </row>
    <row r="51" spans="1:1" x14ac:dyDescent="0.2">
      <c r="A51" s="211" t="s">
        <v>199</v>
      </c>
    </row>
    <row r="52" spans="1:1" x14ac:dyDescent="0.2">
      <c r="A52" s="211" t="s">
        <v>200</v>
      </c>
    </row>
    <row r="53" spans="1:1" x14ac:dyDescent="0.2">
      <c r="A53" s="211" t="s">
        <v>201</v>
      </c>
    </row>
    <row r="54" spans="1:1" x14ac:dyDescent="0.2">
      <c r="A54" s="211" t="s">
        <v>202</v>
      </c>
    </row>
    <row r="55" spans="1:1" x14ac:dyDescent="0.2">
      <c r="A55" s="211" t="s">
        <v>203</v>
      </c>
    </row>
    <row r="56" spans="1:1" x14ac:dyDescent="0.2">
      <c r="A56" s="211" t="s">
        <v>204</v>
      </c>
    </row>
    <row r="57" spans="1:1" x14ac:dyDescent="0.2">
      <c r="A57" s="211" t="s">
        <v>205</v>
      </c>
    </row>
    <row r="58" spans="1:1" x14ac:dyDescent="0.2">
      <c r="A58" s="211" t="s">
        <v>206</v>
      </c>
    </row>
    <row r="59" spans="1:1" x14ac:dyDescent="0.2">
      <c r="A59" s="211" t="s">
        <v>207</v>
      </c>
    </row>
    <row r="60" spans="1:1" x14ac:dyDescent="0.2">
      <c r="A60" s="211" t="s">
        <v>208</v>
      </c>
    </row>
    <row r="61" spans="1:1" x14ac:dyDescent="0.2">
      <c r="A61" s="211" t="s">
        <v>209</v>
      </c>
    </row>
    <row r="62" spans="1:1" x14ac:dyDescent="0.2">
      <c r="A62" s="211" t="s">
        <v>210</v>
      </c>
    </row>
    <row r="63" spans="1:1" x14ac:dyDescent="0.2">
      <c r="A63" s="211" t="s">
        <v>211</v>
      </c>
    </row>
    <row r="64" spans="1:1" x14ac:dyDescent="0.2">
      <c r="A64" s="211" t="s">
        <v>212</v>
      </c>
    </row>
    <row r="65" spans="1:1" x14ac:dyDescent="0.2">
      <c r="A65" s="211" t="s">
        <v>213</v>
      </c>
    </row>
    <row r="66" spans="1:1" x14ac:dyDescent="0.2">
      <c r="A66" s="211" t="s">
        <v>214</v>
      </c>
    </row>
    <row r="67" spans="1:1" x14ac:dyDescent="0.2">
      <c r="A67" s="211" t="s">
        <v>215</v>
      </c>
    </row>
    <row r="68" spans="1:1" x14ac:dyDescent="0.2">
      <c r="A68" s="211" t="s">
        <v>216</v>
      </c>
    </row>
    <row r="69" spans="1:1" x14ac:dyDescent="0.2">
      <c r="A69" s="211" t="s">
        <v>217</v>
      </c>
    </row>
    <row r="70" spans="1:1" x14ac:dyDescent="0.2">
      <c r="A70" s="211" t="s">
        <v>218</v>
      </c>
    </row>
    <row r="71" spans="1:1" x14ac:dyDescent="0.2">
      <c r="A71" s="211" t="s">
        <v>219</v>
      </c>
    </row>
    <row r="72" spans="1:1" x14ac:dyDescent="0.2">
      <c r="A72" s="211" t="s">
        <v>220</v>
      </c>
    </row>
    <row r="73" spans="1:1" x14ac:dyDescent="0.2">
      <c r="A73" s="211" t="s">
        <v>221</v>
      </c>
    </row>
    <row r="74" spans="1:1" x14ac:dyDescent="0.2">
      <c r="A74" s="211" t="s">
        <v>222</v>
      </c>
    </row>
    <row r="75" spans="1:1" x14ac:dyDescent="0.2">
      <c r="A75" s="211" t="s">
        <v>223</v>
      </c>
    </row>
    <row r="76" spans="1:1" x14ac:dyDescent="0.2">
      <c r="A76" s="211" t="s">
        <v>224</v>
      </c>
    </row>
    <row r="77" spans="1:1" x14ac:dyDescent="0.2">
      <c r="A77" s="211" t="s">
        <v>225</v>
      </c>
    </row>
    <row r="78" spans="1:1" x14ac:dyDescent="0.2">
      <c r="A78" s="211" t="s">
        <v>226</v>
      </c>
    </row>
    <row r="79" spans="1:1" x14ac:dyDescent="0.2">
      <c r="A79" s="211" t="s">
        <v>227</v>
      </c>
    </row>
    <row r="80" spans="1:1" x14ac:dyDescent="0.2">
      <c r="A80" s="211" t="s">
        <v>228</v>
      </c>
    </row>
    <row r="81" spans="1:1" x14ac:dyDescent="0.2">
      <c r="A81" s="211" t="s">
        <v>229</v>
      </c>
    </row>
    <row r="82" spans="1:1" x14ac:dyDescent="0.2">
      <c r="A82" s="211" t="s">
        <v>230</v>
      </c>
    </row>
    <row r="83" spans="1:1" x14ac:dyDescent="0.2">
      <c r="A83" s="211" t="s">
        <v>231</v>
      </c>
    </row>
    <row r="84" spans="1:1" x14ac:dyDescent="0.2">
      <c r="A84" s="211" t="s">
        <v>232</v>
      </c>
    </row>
    <row r="85" spans="1:1" x14ac:dyDescent="0.2">
      <c r="A85" s="211" t="s">
        <v>233</v>
      </c>
    </row>
    <row r="86" spans="1:1" x14ac:dyDescent="0.2">
      <c r="A86" s="211" t="s">
        <v>234</v>
      </c>
    </row>
    <row r="87" spans="1:1" x14ac:dyDescent="0.2">
      <c r="A87" s="211" t="s">
        <v>235</v>
      </c>
    </row>
    <row r="88" spans="1:1" x14ac:dyDescent="0.2">
      <c r="A88" s="211" t="s">
        <v>236</v>
      </c>
    </row>
    <row r="89" spans="1:1" x14ac:dyDescent="0.2">
      <c r="A89" s="211" t="s">
        <v>237</v>
      </c>
    </row>
    <row r="90" spans="1:1" x14ac:dyDescent="0.2">
      <c r="A90" s="211" t="s">
        <v>238</v>
      </c>
    </row>
    <row r="91" spans="1:1" x14ac:dyDescent="0.2">
      <c r="A91" s="211" t="s">
        <v>239</v>
      </c>
    </row>
    <row r="92" spans="1:1" x14ac:dyDescent="0.2">
      <c r="A92" s="211" t="s">
        <v>240</v>
      </c>
    </row>
    <row r="93" spans="1:1" x14ac:dyDescent="0.2">
      <c r="A93" s="211" t="s">
        <v>241</v>
      </c>
    </row>
    <row r="94" spans="1:1" x14ac:dyDescent="0.2">
      <c r="A94" s="211" t="s">
        <v>242</v>
      </c>
    </row>
    <row r="95" spans="1:1" x14ac:dyDescent="0.2">
      <c r="A95" s="211" t="s">
        <v>243</v>
      </c>
    </row>
    <row r="96" spans="1:1" x14ac:dyDescent="0.2">
      <c r="A96" s="211" t="s">
        <v>244</v>
      </c>
    </row>
    <row r="97" spans="1:1" x14ac:dyDescent="0.2">
      <c r="A97" s="211" t="s">
        <v>245</v>
      </c>
    </row>
    <row r="98" spans="1:1" x14ac:dyDescent="0.2">
      <c r="A98" s="211" t="s">
        <v>246</v>
      </c>
    </row>
    <row r="99" spans="1:1" x14ac:dyDescent="0.2">
      <c r="A99" s="211" t="s">
        <v>247</v>
      </c>
    </row>
    <row r="100" spans="1:1" x14ac:dyDescent="0.2">
      <c r="A100" s="212" t="s">
        <v>248</v>
      </c>
    </row>
    <row r="101" spans="1:1" x14ac:dyDescent="0.2">
      <c r="A101" s="212" t="s">
        <v>249</v>
      </c>
    </row>
    <row r="102" spans="1:1" x14ac:dyDescent="0.2">
      <c r="A102" s="212" t="s">
        <v>250</v>
      </c>
    </row>
    <row r="103" spans="1:1" x14ac:dyDescent="0.2">
      <c r="A103" s="212" t="s">
        <v>251</v>
      </c>
    </row>
    <row r="104" spans="1:1" x14ac:dyDescent="0.2">
      <c r="A104" s="212" t="s">
        <v>252</v>
      </c>
    </row>
    <row r="105" spans="1:1" x14ac:dyDescent="0.2">
      <c r="A105" s="212" t="s">
        <v>253</v>
      </c>
    </row>
    <row r="106" spans="1:1" x14ac:dyDescent="0.2">
      <c r="A106" s="212" t="s">
        <v>254</v>
      </c>
    </row>
    <row r="107" spans="1:1" x14ac:dyDescent="0.2">
      <c r="A107" s="212" t="s">
        <v>255</v>
      </c>
    </row>
  </sheetData>
  <sheetProtection password="C782" sheet="1"/>
  <phoneticPr fontId="1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workbookViewId="0">
      <selection activeCell="C9" sqref="C9"/>
    </sheetView>
  </sheetViews>
  <sheetFormatPr defaultRowHeight="12.75" x14ac:dyDescent="0.2"/>
  <cols>
    <col min="1" max="1" width="8.42578125" customWidth="1"/>
    <col min="2" max="2" width="15.42578125" customWidth="1"/>
    <col min="3" max="4" width="7.7109375" customWidth="1"/>
    <col min="5" max="5" width="8.140625" customWidth="1"/>
    <col min="6" max="7" width="7.7109375" customWidth="1"/>
    <col min="8" max="8" width="8.7109375" customWidth="1"/>
    <col min="9" max="9" width="11.7109375" customWidth="1"/>
    <col min="10" max="10" width="7.7109375" customWidth="1"/>
    <col min="11" max="11" width="12" customWidth="1"/>
  </cols>
  <sheetData>
    <row r="1" spans="1:11" s="12" customFormat="1" ht="12.95" customHeight="1" x14ac:dyDescent="0.25">
      <c r="A1" s="34"/>
      <c r="B1" s="34"/>
      <c r="C1" s="34"/>
      <c r="D1" s="34"/>
      <c r="E1" s="35"/>
      <c r="F1" s="113" t="s">
        <v>88</v>
      </c>
      <c r="H1" s="34"/>
      <c r="I1" s="34"/>
      <c r="J1" s="34"/>
      <c r="K1" s="34"/>
    </row>
    <row r="2" spans="1:11" s="253" customFormat="1" ht="12.95" customHeight="1" x14ac:dyDescent="0.2">
      <c r="A2" s="249"/>
      <c r="B2" s="250" t="s">
        <v>34</v>
      </c>
      <c r="C2" s="251">
        <f>Totals!B11</f>
        <v>0</v>
      </c>
      <c r="D2" s="249"/>
      <c r="E2" s="252"/>
      <c r="H2" s="249"/>
      <c r="I2" s="250" t="s">
        <v>35</v>
      </c>
      <c r="J2" s="254">
        <f>Totals!E11</f>
        <v>2019</v>
      </c>
      <c r="K2" s="249"/>
    </row>
    <row r="3" spans="1:11" s="12" customFormat="1" ht="12.95" customHeight="1" x14ac:dyDescent="0.25">
      <c r="A3" s="34"/>
      <c r="B3" s="34"/>
      <c r="C3" s="34"/>
      <c r="D3" s="34"/>
      <c r="E3" s="35"/>
      <c r="I3" s="34"/>
      <c r="J3" s="34"/>
      <c r="K3" s="108"/>
    </row>
    <row r="4" spans="1:11" s="12" customFormat="1" ht="12.95" customHeight="1" x14ac:dyDescent="0.25">
      <c r="A4" s="177" t="s">
        <v>132</v>
      </c>
      <c r="B4" s="34"/>
      <c r="C4" s="34"/>
      <c r="D4" s="99"/>
      <c r="E4" s="99"/>
      <c r="F4" s="99"/>
      <c r="G4" s="99"/>
      <c r="H4" s="99"/>
      <c r="I4" s="99"/>
      <c r="J4" s="34"/>
      <c r="K4" s="34"/>
    </row>
    <row r="5" spans="1:11" ht="12.95" customHeight="1" x14ac:dyDescent="0.2">
      <c r="A5" s="403" t="s">
        <v>58</v>
      </c>
      <c r="B5" s="116" t="s">
        <v>59</v>
      </c>
      <c r="C5" s="338" t="s">
        <v>12</v>
      </c>
      <c r="D5" s="299" t="s">
        <v>13</v>
      </c>
      <c r="E5" s="188" t="s">
        <v>12</v>
      </c>
      <c r="F5" s="190" t="s">
        <v>13</v>
      </c>
      <c r="G5" s="190" t="s">
        <v>26</v>
      </c>
      <c r="H5" s="406" t="s">
        <v>292</v>
      </c>
      <c r="I5" s="411" t="s">
        <v>293</v>
      </c>
      <c r="J5" s="400" t="s">
        <v>294</v>
      </c>
      <c r="K5" s="406" t="s">
        <v>53</v>
      </c>
    </row>
    <row r="6" spans="1:11" ht="12.95" customHeight="1" x14ac:dyDescent="0.2">
      <c r="A6" s="404"/>
      <c r="B6" s="117" t="s">
        <v>57</v>
      </c>
      <c r="C6" s="339" t="s">
        <v>15</v>
      </c>
      <c r="D6" s="355" t="s">
        <v>15</v>
      </c>
      <c r="E6" s="189" t="s">
        <v>25</v>
      </c>
      <c r="F6" s="189" t="s">
        <v>25</v>
      </c>
      <c r="G6" s="189" t="s">
        <v>27</v>
      </c>
      <c r="H6" s="407"/>
      <c r="I6" s="412"/>
      <c r="J6" s="401"/>
      <c r="K6" s="407"/>
    </row>
    <row r="7" spans="1:11" s="1" customFormat="1" ht="12.95" customHeight="1" x14ac:dyDescent="0.2">
      <c r="A7" s="404"/>
      <c r="B7" s="102" t="s">
        <v>62</v>
      </c>
      <c r="C7" s="109">
        <f>Costs!B20</f>
        <v>5400</v>
      </c>
      <c r="D7" s="356">
        <f>Costs!C20</f>
        <v>8600</v>
      </c>
      <c r="E7" s="109">
        <f>Costs!D20</f>
        <v>10800</v>
      </c>
      <c r="F7" s="109">
        <f>Costs!E20</f>
        <v>17300</v>
      </c>
      <c r="G7" s="109">
        <f>Costs!F20</f>
        <v>17300</v>
      </c>
      <c r="H7" s="407"/>
      <c r="I7" s="412"/>
      <c r="J7" s="401"/>
      <c r="K7" s="407"/>
    </row>
    <row r="8" spans="1:11" s="1" customFormat="1" ht="12.95" customHeight="1" x14ac:dyDescent="0.2">
      <c r="A8" s="405"/>
      <c r="B8" s="102" t="s">
        <v>61</v>
      </c>
      <c r="C8" s="109">
        <f>Costs!B21</f>
        <v>9500</v>
      </c>
      <c r="D8" s="356">
        <f>Costs!C21</f>
        <v>10500</v>
      </c>
      <c r="E8" s="109">
        <f>Costs!D21</f>
        <v>19000</v>
      </c>
      <c r="F8" s="109">
        <f>Costs!E21</f>
        <v>21100</v>
      </c>
      <c r="G8" s="109">
        <f>Costs!F21</f>
        <v>3500</v>
      </c>
      <c r="H8" s="408"/>
      <c r="I8" s="413"/>
      <c r="J8" s="402"/>
      <c r="K8" s="408"/>
    </row>
    <row r="9" spans="1:11" s="1" customFormat="1" ht="12.95" customHeight="1" x14ac:dyDescent="0.2">
      <c r="A9" s="340">
        <v>2018</v>
      </c>
      <c r="B9" s="349" t="s">
        <v>138</v>
      </c>
      <c r="C9" s="388"/>
      <c r="D9" s="361"/>
      <c r="E9" s="361"/>
      <c r="F9" s="361"/>
      <c r="G9" s="361"/>
      <c r="H9" s="365">
        <f>C9+D9+E9+F9+G9</f>
        <v>0</v>
      </c>
      <c r="I9" s="369">
        <f>C9*C7+D9*D7+E9*E7+F9*F7+G9*G7</f>
        <v>0</v>
      </c>
      <c r="J9" s="194">
        <v>0.95</v>
      </c>
      <c r="K9" s="341">
        <f>I9*J9</f>
        <v>0</v>
      </c>
    </row>
    <row r="10" spans="1:11" s="1" customFormat="1" ht="12.95" customHeight="1" x14ac:dyDescent="0.2">
      <c r="A10" s="342">
        <v>2018</v>
      </c>
      <c r="B10" s="350" t="s">
        <v>139</v>
      </c>
      <c r="C10" s="357"/>
      <c r="D10" s="362"/>
      <c r="E10" s="362"/>
      <c r="F10" s="362"/>
      <c r="G10" s="362"/>
      <c r="H10" s="366">
        <f t="shared" ref="H10:H40" si="0">C10+D10+E10+F10+G10</f>
        <v>0</v>
      </c>
      <c r="I10" s="370">
        <f>C10*C8+D10*D8+E10*E8+F10*F8+G10*G8</f>
        <v>0</v>
      </c>
      <c r="J10" s="385">
        <v>0.9</v>
      </c>
      <c r="K10" s="343">
        <f t="shared" ref="K10:K40" si="1">I10*J10</f>
        <v>0</v>
      </c>
    </row>
    <row r="11" spans="1:11" s="1" customFormat="1" ht="12.95" customHeight="1" x14ac:dyDescent="0.2">
      <c r="A11" s="344">
        <v>2017</v>
      </c>
      <c r="B11" s="351" t="s">
        <v>60</v>
      </c>
      <c r="C11" s="358"/>
      <c r="D11" s="363"/>
      <c r="E11" s="363"/>
      <c r="F11" s="363"/>
      <c r="G11" s="363"/>
      <c r="H11" s="367">
        <f t="shared" si="0"/>
        <v>0</v>
      </c>
      <c r="I11" s="371">
        <f>C11*C7+D11*D7+E11*E7+F11*F7+G11*G7</f>
        <v>0</v>
      </c>
      <c r="J11" s="386">
        <v>0.9</v>
      </c>
      <c r="K11" s="345">
        <f t="shared" si="1"/>
        <v>0</v>
      </c>
    </row>
    <row r="12" spans="1:11" s="1" customFormat="1" ht="12.95" customHeight="1" x14ac:dyDescent="0.2">
      <c r="A12" s="342">
        <v>2017</v>
      </c>
      <c r="B12" s="352" t="s">
        <v>61</v>
      </c>
      <c r="C12" s="357"/>
      <c r="D12" s="362"/>
      <c r="E12" s="362"/>
      <c r="F12" s="362"/>
      <c r="G12" s="362"/>
      <c r="H12" s="366">
        <f t="shared" si="0"/>
        <v>0</v>
      </c>
      <c r="I12" s="370">
        <f>C12*C8+D12*D8+E12*E8+F12*F8+G12*G8</f>
        <v>0</v>
      </c>
      <c r="J12" s="385">
        <v>0.8</v>
      </c>
      <c r="K12" s="343">
        <f t="shared" si="1"/>
        <v>0</v>
      </c>
    </row>
    <row r="13" spans="1:11" s="1" customFormat="1" ht="12.95" customHeight="1" x14ac:dyDescent="0.2">
      <c r="A13" s="344">
        <v>2016</v>
      </c>
      <c r="B13" s="353" t="s">
        <v>60</v>
      </c>
      <c r="C13" s="358"/>
      <c r="D13" s="363"/>
      <c r="E13" s="363"/>
      <c r="F13" s="363"/>
      <c r="G13" s="363"/>
      <c r="H13" s="367">
        <f t="shared" si="0"/>
        <v>0</v>
      </c>
      <c r="I13" s="371">
        <f>C13*C7+D13*D7+E13*E7+F13*F7+G13*G7</f>
        <v>0</v>
      </c>
      <c r="J13" s="386">
        <v>0.85</v>
      </c>
      <c r="K13" s="345">
        <f t="shared" si="1"/>
        <v>0</v>
      </c>
    </row>
    <row r="14" spans="1:11" s="1" customFormat="1" ht="12.95" customHeight="1" x14ac:dyDescent="0.2">
      <c r="A14" s="342">
        <v>2016</v>
      </c>
      <c r="B14" s="350" t="s">
        <v>61</v>
      </c>
      <c r="C14" s="357"/>
      <c r="D14" s="362"/>
      <c r="E14" s="362"/>
      <c r="F14" s="362"/>
      <c r="G14" s="362"/>
      <c r="H14" s="366">
        <f t="shared" si="0"/>
        <v>0</v>
      </c>
      <c r="I14" s="370">
        <f>C14*C8+D14*D8+E14*E8+F14*F8+G14*G8</f>
        <v>0</v>
      </c>
      <c r="J14" s="385">
        <v>0.7</v>
      </c>
      <c r="K14" s="343">
        <f t="shared" si="1"/>
        <v>0</v>
      </c>
    </row>
    <row r="15" spans="1:11" s="1" customFormat="1" ht="12.95" customHeight="1" x14ac:dyDescent="0.2">
      <c r="A15" s="344">
        <v>2015</v>
      </c>
      <c r="B15" s="351" t="s">
        <v>60</v>
      </c>
      <c r="C15" s="358"/>
      <c r="D15" s="363"/>
      <c r="E15" s="363"/>
      <c r="F15" s="363"/>
      <c r="G15" s="363"/>
      <c r="H15" s="367">
        <f t="shared" si="0"/>
        <v>0</v>
      </c>
      <c r="I15" s="371">
        <f>C15*C7+D15*D7+E15*E7+F15*F7+G15*G7</f>
        <v>0</v>
      </c>
      <c r="J15" s="386">
        <v>0.8</v>
      </c>
      <c r="K15" s="345">
        <f t="shared" si="1"/>
        <v>0</v>
      </c>
    </row>
    <row r="16" spans="1:11" s="1" customFormat="1" ht="12.95" customHeight="1" x14ac:dyDescent="0.2">
      <c r="A16" s="342">
        <v>2015</v>
      </c>
      <c r="B16" s="352" t="s">
        <v>61</v>
      </c>
      <c r="C16" s="357"/>
      <c r="D16" s="362"/>
      <c r="E16" s="362"/>
      <c r="F16" s="362"/>
      <c r="G16" s="362"/>
      <c r="H16" s="366">
        <f t="shared" si="0"/>
        <v>0</v>
      </c>
      <c r="I16" s="370">
        <f>C16*C8+D16*D8+E16*E8+F16*F8+G16*G8</f>
        <v>0</v>
      </c>
      <c r="J16" s="385">
        <v>0.6</v>
      </c>
      <c r="K16" s="343">
        <f t="shared" si="1"/>
        <v>0</v>
      </c>
    </row>
    <row r="17" spans="1:11" s="1" customFormat="1" ht="12.95" customHeight="1" x14ac:dyDescent="0.2">
      <c r="A17" s="344">
        <v>2014</v>
      </c>
      <c r="B17" s="353" t="s">
        <v>60</v>
      </c>
      <c r="C17" s="358"/>
      <c r="D17" s="363"/>
      <c r="E17" s="363"/>
      <c r="F17" s="363"/>
      <c r="G17" s="363"/>
      <c r="H17" s="367">
        <f t="shared" si="0"/>
        <v>0</v>
      </c>
      <c r="I17" s="371">
        <f>C17*C7+D17*D7+E17*E7+F17*F7+G17*G7</f>
        <v>0</v>
      </c>
      <c r="J17" s="386">
        <v>0.75</v>
      </c>
      <c r="K17" s="345">
        <f t="shared" si="1"/>
        <v>0</v>
      </c>
    </row>
    <row r="18" spans="1:11" s="1" customFormat="1" ht="12.95" customHeight="1" x14ac:dyDescent="0.2">
      <c r="A18" s="342">
        <v>2014</v>
      </c>
      <c r="B18" s="350" t="s">
        <v>61</v>
      </c>
      <c r="C18" s="357"/>
      <c r="D18" s="362"/>
      <c r="E18" s="362"/>
      <c r="F18" s="362"/>
      <c r="G18" s="362"/>
      <c r="H18" s="366">
        <f t="shared" si="0"/>
        <v>0</v>
      </c>
      <c r="I18" s="370">
        <f>C18*C8+D18*D8+E18*E8+F18*F8+G18*G8</f>
        <v>0</v>
      </c>
      <c r="J18" s="385">
        <v>0.5</v>
      </c>
      <c r="K18" s="343">
        <f t="shared" si="1"/>
        <v>0</v>
      </c>
    </row>
    <row r="19" spans="1:11" s="1" customFormat="1" ht="12.95" customHeight="1" x14ac:dyDescent="0.2">
      <c r="A19" s="344">
        <v>2013</v>
      </c>
      <c r="B19" s="351" t="s">
        <v>60</v>
      </c>
      <c r="C19" s="358"/>
      <c r="D19" s="363"/>
      <c r="E19" s="363"/>
      <c r="F19" s="363"/>
      <c r="G19" s="363"/>
      <c r="H19" s="367">
        <f t="shared" si="0"/>
        <v>0</v>
      </c>
      <c r="I19" s="371">
        <f>C19*C7+D19*D7+E19*E7+F19*F7+G19*G7</f>
        <v>0</v>
      </c>
      <c r="J19" s="386">
        <v>0.7</v>
      </c>
      <c r="K19" s="345">
        <f t="shared" si="1"/>
        <v>0</v>
      </c>
    </row>
    <row r="20" spans="1:11" s="1" customFormat="1" ht="12.95" customHeight="1" x14ac:dyDescent="0.2">
      <c r="A20" s="342">
        <v>2013</v>
      </c>
      <c r="B20" s="352" t="s">
        <v>61</v>
      </c>
      <c r="C20" s="357"/>
      <c r="D20" s="362"/>
      <c r="E20" s="362"/>
      <c r="F20" s="362"/>
      <c r="G20" s="362"/>
      <c r="H20" s="366">
        <f t="shared" si="0"/>
        <v>0</v>
      </c>
      <c r="I20" s="370">
        <f>C20*C8+D20*D8+E20*E8+F20*F8+G20*G8</f>
        <v>0</v>
      </c>
      <c r="J20" s="385">
        <v>0.4</v>
      </c>
      <c r="K20" s="343">
        <f t="shared" si="1"/>
        <v>0</v>
      </c>
    </row>
    <row r="21" spans="1:11" s="1" customFormat="1" ht="12.95" customHeight="1" x14ac:dyDescent="0.2">
      <c r="A21" s="344">
        <v>2012</v>
      </c>
      <c r="B21" s="353" t="s">
        <v>60</v>
      </c>
      <c r="C21" s="358"/>
      <c r="D21" s="363"/>
      <c r="E21" s="363"/>
      <c r="F21" s="363"/>
      <c r="G21" s="363"/>
      <c r="H21" s="367">
        <f t="shared" si="0"/>
        <v>0</v>
      </c>
      <c r="I21" s="371">
        <f>C21*C7+D21*D7+E21*E7+F21*F7+G21*G7</f>
        <v>0</v>
      </c>
      <c r="J21" s="386">
        <v>0.65</v>
      </c>
      <c r="K21" s="345">
        <f t="shared" si="1"/>
        <v>0</v>
      </c>
    </row>
    <row r="22" spans="1:11" s="1" customFormat="1" ht="12.95" customHeight="1" x14ac:dyDescent="0.2">
      <c r="A22" s="342">
        <v>2012</v>
      </c>
      <c r="B22" s="350" t="s">
        <v>61</v>
      </c>
      <c r="C22" s="357"/>
      <c r="D22" s="362"/>
      <c r="E22" s="362"/>
      <c r="F22" s="362"/>
      <c r="G22" s="362"/>
      <c r="H22" s="366">
        <f t="shared" si="0"/>
        <v>0</v>
      </c>
      <c r="I22" s="370">
        <f>C22*C8+D22*D8+E22*E8+F22*F8+G22*G8</f>
        <v>0</v>
      </c>
      <c r="J22" s="385">
        <v>0.3</v>
      </c>
      <c r="K22" s="343">
        <f t="shared" si="1"/>
        <v>0</v>
      </c>
    </row>
    <row r="23" spans="1:11" s="1" customFormat="1" ht="12.95" customHeight="1" x14ac:dyDescent="0.2">
      <c r="A23" s="344">
        <v>2011</v>
      </c>
      <c r="B23" s="351" t="s">
        <v>60</v>
      </c>
      <c r="C23" s="358"/>
      <c r="D23" s="363"/>
      <c r="E23" s="363"/>
      <c r="F23" s="363"/>
      <c r="G23" s="363"/>
      <c r="H23" s="367">
        <f t="shared" si="0"/>
        <v>0</v>
      </c>
      <c r="I23" s="371">
        <f>C23*C7+D23*D7+E23*E7+F23*F7+G23*G7</f>
        <v>0</v>
      </c>
      <c r="J23" s="386">
        <v>0.6</v>
      </c>
      <c r="K23" s="345">
        <f t="shared" si="1"/>
        <v>0</v>
      </c>
    </row>
    <row r="24" spans="1:11" s="1" customFormat="1" ht="12.95" customHeight="1" x14ac:dyDescent="0.2">
      <c r="A24" s="342">
        <v>2011</v>
      </c>
      <c r="B24" s="352" t="s">
        <v>61</v>
      </c>
      <c r="C24" s="357"/>
      <c r="D24" s="362"/>
      <c r="E24" s="362"/>
      <c r="F24" s="362"/>
      <c r="G24" s="362"/>
      <c r="H24" s="366">
        <f t="shared" si="0"/>
        <v>0</v>
      </c>
      <c r="I24" s="370">
        <f>C24*C8+D24*D8+E24*E8+F24*F8+G24*G8</f>
        <v>0</v>
      </c>
      <c r="J24" s="385">
        <v>0.2</v>
      </c>
      <c r="K24" s="343">
        <f t="shared" si="1"/>
        <v>0</v>
      </c>
    </row>
    <row r="25" spans="1:11" s="1" customFormat="1" ht="12.95" customHeight="1" x14ac:dyDescent="0.2">
      <c r="A25" s="344">
        <v>2010</v>
      </c>
      <c r="B25" s="353" t="s">
        <v>60</v>
      </c>
      <c r="C25" s="358"/>
      <c r="D25" s="363"/>
      <c r="E25" s="363"/>
      <c r="F25" s="363"/>
      <c r="G25" s="363"/>
      <c r="H25" s="367">
        <f t="shared" si="0"/>
        <v>0</v>
      </c>
      <c r="I25" s="371">
        <f>C25*C7+D25*D7+E25*E7+F25*F7+G25*G7</f>
        <v>0</v>
      </c>
      <c r="J25" s="386">
        <v>0.55000000000000004</v>
      </c>
      <c r="K25" s="345">
        <f t="shared" si="1"/>
        <v>0</v>
      </c>
    </row>
    <row r="26" spans="1:11" s="1" customFormat="1" ht="12.95" customHeight="1" x14ac:dyDescent="0.2">
      <c r="A26" s="342">
        <v>2010</v>
      </c>
      <c r="B26" s="350" t="s">
        <v>61</v>
      </c>
      <c r="C26" s="357"/>
      <c r="D26" s="362"/>
      <c r="E26" s="362"/>
      <c r="F26" s="362"/>
      <c r="G26" s="362"/>
      <c r="H26" s="366">
        <f t="shared" si="0"/>
        <v>0</v>
      </c>
      <c r="I26" s="370">
        <f>C26*C8+D26*D8+E26*E8+F26*F8+G26*G8</f>
        <v>0</v>
      </c>
      <c r="J26" s="385">
        <v>0.2</v>
      </c>
      <c r="K26" s="343">
        <f t="shared" si="1"/>
        <v>0</v>
      </c>
    </row>
    <row r="27" spans="1:11" s="1" customFormat="1" ht="12.95" customHeight="1" x14ac:dyDescent="0.2">
      <c r="A27" s="344">
        <v>2009</v>
      </c>
      <c r="B27" s="351" t="s">
        <v>60</v>
      </c>
      <c r="C27" s="358"/>
      <c r="D27" s="363"/>
      <c r="E27" s="363"/>
      <c r="F27" s="363"/>
      <c r="G27" s="363"/>
      <c r="H27" s="367">
        <f t="shared" si="0"/>
        <v>0</v>
      </c>
      <c r="I27" s="371">
        <f>C27*C7+D27*D7+E27*E7+F27*F7+G27*G7</f>
        <v>0</v>
      </c>
      <c r="J27" s="386">
        <v>0.5</v>
      </c>
      <c r="K27" s="345">
        <f t="shared" si="1"/>
        <v>0</v>
      </c>
    </row>
    <row r="28" spans="1:11" s="1" customFormat="1" ht="12.95" customHeight="1" x14ac:dyDescent="0.2">
      <c r="A28" s="342">
        <v>2009</v>
      </c>
      <c r="B28" s="352" t="s">
        <v>61</v>
      </c>
      <c r="C28" s="357"/>
      <c r="D28" s="362"/>
      <c r="E28" s="362"/>
      <c r="F28" s="362"/>
      <c r="G28" s="362"/>
      <c r="H28" s="366">
        <f t="shared" si="0"/>
        <v>0</v>
      </c>
      <c r="I28" s="370">
        <f>C28*C8+D28*D8+E28*E8+F28*F8+G28*G8</f>
        <v>0</v>
      </c>
      <c r="J28" s="385">
        <v>0.2</v>
      </c>
      <c r="K28" s="343">
        <f t="shared" si="1"/>
        <v>0</v>
      </c>
    </row>
    <row r="29" spans="1:11" s="1" customFormat="1" ht="12.95" customHeight="1" x14ac:dyDescent="0.2">
      <c r="A29" s="344">
        <v>2008</v>
      </c>
      <c r="B29" s="353" t="s">
        <v>60</v>
      </c>
      <c r="C29" s="358"/>
      <c r="D29" s="363"/>
      <c r="E29" s="363"/>
      <c r="F29" s="363"/>
      <c r="G29" s="363"/>
      <c r="H29" s="367">
        <f t="shared" si="0"/>
        <v>0</v>
      </c>
      <c r="I29" s="371">
        <f>C29*C7+D29*D7+E29*E7+F29*F7+G29*G7</f>
        <v>0</v>
      </c>
      <c r="J29" s="386">
        <v>0.45</v>
      </c>
      <c r="K29" s="345">
        <f t="shared" si="1"/>
        <v>0</v>
      </c>
    </row>
    <row r="30" spans="1:11" s="1" customFormat="1" ht="12.95" customHeight="1" x14ac:dyDescent="0.2">
      <c r="A30" s="342">
        <v>2008</v>
      </c>
      <c r="B30" s="350" t="s">
        <v>61</v>
      </c>
      <c r="C30" s="357"/>
      <c r="D30" s="362"/>
      <c r="E30" s="362"/>
      <c r="F30" s="362"/>
      <c r="G30" s="362"/>
      <c r="H30" s="366">
        <f t="shared" si="0"/>
        <v>0</v>
      </c>
      <c r="I30" s="370">
        <f>C30*C8+D30*D8+E30*E8+F30*F8+G30*G8</f>
        <v>0</v>
      </c>
      <c r="J30" s="385">
        <v>0.2</v>
      </c>
      <c r="K30" s="343">
        <f t="shared" si="1"/>
        <v>0</v>
      </c>
    </row>
    <row r="31" spans="1:11" s="1" customFormat="1" ht="12.95" customHeight="1" x14ac:dyDescent="0.2">
      <c r="A31" s="344">
        <v>2007</v>
      </c>
      <c r="B31" s="351" t="s">
        <v>60</v>
      </c>
      <c r="C31" s="358"/>
      <c r="D31" s="363"/>
      <c r="E31" s="363"/>
      <c r="F31" s="363"/>
      <c r="G31" s="363"/>
      <c r="H31" s="367">
        <f t="shared" si="0"/>
        <v>0</v>
      </c>
      <c r="I31" s="371">
        <f>C31*C7+D31*D7+E31*E7+F31*F7+G31*G7</f>
        <v>0</v>
      </c>
      <c r="J31" s="386">
        <v>0.4</v>
      </c>
      <c r="K31" s="345">
        <f t="shared" si="1"/>
        <v>0</v>
      </c>
    </row>
    <row r="32" spans="1:11" s="1" customFormat="1" ht="12.95" customHeight="1" x14ac:dyDescent="0.2">
      <c r="A32" s="342">
        <v>2007</v>
      </c>
      <c r="B32" s="352" t="s">
        <v>61</v>
      </c>
      <c r="C32" s="357"/>
      <c r="D32" s="362"/>
      <c r="E32" s="362"/>
      <c r="F32" s="362"/>
      <c r="G32" s="362"/>
      <c r="H32" s="366">
        <f t="shared" si="0"/>
        <v>0</v>
      </c>
      <c r="I32" s="370">
        <f>C32*C8+D32*D8+E32*E8+F32*F8+G32*G8</f>
        <v>0</v>
      </c>
      <c r="J32" s="385">
        <v>0.2</v>
      </c>
      <c r="K32" s="343">
        <f t="shared" si="1"/>
        <v>0</v>
      </c>
    </row>
    <row r="33" spans="1:13" s="1" customFormat="1" ht="12.95" customHeight="1" x14ac:dyDescent="0.2">
      <c r="A33" s="344">
        <v>2006</v>
      </c>
      <c r="B33" s="353" t="s">
        <v>60</v>
      </c>
      <c r="C33" s="358"/>
      <c r="D33" s="363"/>
      <c r="E33" s="363"/>
      <c r="F33" s="363"/>
      <c r="G33" s="363"/>
      <c r="H33" s="367">
        <f t="shared" si="0"/>
        <v>0</v>
      </c>
      <c r="I33" s="371">
        <f>C33*C7+D33*D7+E33*E7+F33*F7+G33*G7</f>
        <v>0</v>
      </c>
      <c r="J33" s="386">
        <v>0.35</v>
      </c>
      <c r="K33" s="345">
        <f t="shared" si="1"/>
        <v>0</v>
      </c>
    </row>
    <row r="34" spans="1:13" s="1" customFormat="1" ht="12.95" customHeight="1" x14ac:dyDescent="0.2">
      <c r="A34" s="342">
        <v>2006</v>
      </c>
      <c r="B34" s="350" t="s">
        <v>61</v>
      </c>
      <c r="C34" s="357"/>
      <c r="D34" s="362"/>
      <c r="E34" s="362"/>
      <c r="F34" s="362"/>
      <c r="G34" s="362"/>
      <c r="H34" s="366">
        <f t="shared" si="0"/>
        <v>0</v>
      </c>
      <c r="I34" s="370">
        <f>C34*C8+D34*D8+E34*E8+F34*F8+G34*G8</f>
        <v>0</v>
      </c>
      <c r="J34" s="385">
        <v>0.2</v>
      </c>
      <c r="K34" s="343">
        <f t="shared" si="1"/>
        <v>0</v>
      </c>
    </row>
    <row r="35" spans="1:13" s="1" customFormat="1" ht="12.95" customHeight="1" x14ac:dyDescent="0.2">
      <c r="A35" s="344">
        <v>2005</v>
      </c>
      <c r="B35" s="351" t="s">
        <v>60</v>
      </c>
      <c r="C35" s="358"/>
      <c r="D35" s="363"/>
      <c r="E35" s="363"/>
      <c r="F35" s="363"/>
      <c r="G35" s="363"/>
      <c r="H35" s="367">
        <f t="shared" si="0"/>
        <v>0</v>
      </c>
      <c r="I35" s="371">
        <f>C35*C7+D35*D7+E35*E7+F35*F7+G35*G7</f>
        <v>0</v>
      </c>
      <c r="J35" s="386">
        <v>0.3</v>
      </c>
      <c r="K35" s="345">
        <f t="shared" si="1"/>
        <v>0</v>
      </c>
    </row>
    <row r="36" spans="1:13" s="1" customFormat="1" ht="12.95" customHeight="1" x14ac:dyDescent="0.2">
      <c r="A36" s="342">
        <v>2005</v>
      </c>
      <c r="B36" s="352" t="s">
        <v>61</v>
      </c>
      <c r="C36" s="357"/>
      <c r="D36" s="362"/>
      <c r="E36" s="362"/>
      <c r="F36" s="362"/>
      <c r="G36" s="362"/>
      <c r="H36" s="366">
        <f t="shared" si="0"/>
        <v>0</v>
      </c>
      <c r="I36" s="370">
        <f>C36*C8+D36*D8+E36*E8+F36*F8+G36*G8</f>
        <v>0</v>
      </c>
      <c r="J36" s="385">
        <v>0.2</v>
      </c>
      <c r="K36" s="343">
        <f t="shared" si="1"/>
        <v>0</v>
      </c>
    </row>
    <row r="37" spans="1:13" s="2" customFormat="1" ht="12.95" customHeight="1" x14ac:dyDescent="0.2">
      <c r="A37" s="344">
        <v>2004</v>
      </c>
      <c r="B37" s="353" t="s">
        <v>60</v>
      </c>
      <c r="C37" s="358"/>
      <c r="D37" s="363"/>
      <c r="E37" s="363"/>
      <c r="F37" s="363"/>
      <c r="G37" s="363"/>
      <c r="H37" s="367">
        <f t="shared" si="0"/>
        <v>0</v>
      </c>
      <c r="I37" s="371">
        <f>C37*C7+D37*D7+E37*E7+F37*F7+G37*G7</f>
        <v>0</v>
      </c>
      <c r="J37" s="386">
        <v>0.25</v>
      </c>
      <c r="K37" s="345">
        <f t="shared" si="1"/>
        <v>0</v>
      </c>
    </row>
    <row r="38" spans="1:13" s="2" customFormat="1" ht="12.95" customHeight="1" x14ac:dyDescent="0.2">
      <c r="A38" s="342">
        <v>2004</v>
      </c>
      <c r="B38" s="350" t="s">
        <v>61</v>
      </c>
      <c r="C38" s="357"/>
      <c r="D38" s="362"/>
      <c r="E38" s="362"/>
      <c r="F38" s="362"/>
      <c r="G38" s="362"/>
      <c r="H38" s="366">
        <f t="shared" si="0"/>
        <v>0</v>
      </c>
      <c r="I38" s="370">
        <f>C38*C8+D38*D8+E38*E8+F38*F8+G38*G8</f>
        <v>0</v>
      </c>
      <c r="J38" s="385">
        <v>0.2</v>
      </c>
      <c r="K38" s="343">
        <f t="shared" si="1"/>
        <v>0</v>
      </c>
    </row>
    <row r="39" spans="1:13" s="2" customFormat="1" ht="12.95" customHeight="1" x14ac:dyDescent="0.2">
      <c r="A39" s="346" t="s">
        <v>282</v>
      </c>
      <c r="B39" s="351" t="s">
        <v>60</v>
      </c>
      <c r="C39" s="358"/>
      <c r="D39" s="363"/>
      <c r="E39" s="363"/>
      <c r="F39" s="363"/>
      <c r="G39" s="363"/>
      <c r="H39" s="367">
        <f t="shared" si="0"/>
        <v>0</v>
      </c>
      <c r="I39" s="371">
        <f>C39*C7+D39*D7+E39*E7+F39*F7+G39*G7</f>
        <v>0</v>
      </c>
      <c r="J39" s="386">
        <v>0.2</v>
      </c>
      <c r="K39" s="345">
        <f t="shared" si="1"/>
        <v>0</v>
      </c>
    </row>
    <row r="40" spans="1:13" s="2" customFormat="1" ht="12.95" customHeight="1" x14ac:dyDescent="0.2">
      <c r="A40" s="347" t="s">
        <v>282</v>
      </c>
      <c r="B40" s="354" t="s">
        <v>61</v>
      </c>
      <c r="C40" s="359"/>
      <c r="D40" s="364"/>
      <c r="E40" s="364"/>
      <c r="F40" s="364"/>
      <c r="G40" s="364"/>
      <c r="H40" s="368">
        <f t="shared" si="0"/>
        <v>0</v>
      </c>
      <c r="I40" s="372">
        <f>C40*C8+D40*D8+E40*E8+F40*F8+G40*G8</f>
        <v>0</v>
      </c>
      <c r="J40" s="387">
        <v>0.2</v>
      </c>
      <c r="K40" s="348">
        <f t="shared" si="1"/>
        <v>0</v>
      </c>
    </row>
    <row r="41" spans="1:13" s="2" customFormat="1" ht="12.95" customHeight="1" x14ac:dyDescent="0.2">
      <c r="A41" s="73"/>
      <c r="B41" s="373" t="s">
        <v>68</v>
      </c>
      <c r="C41" s="375">
        <f>C9+C11+C13+C15+C17+C19+C21+C23+C25+C27+C29+C31+C33+C35+C37+C39</f>
        <v>0</v>
      </c>
      <c r="D41" s="378">
        <f t="shared" ref="D41:H41" si="2">D9+D11+D13+D15+D17+D19+D21+D23+D25+D27+D29+D31+D33+D35+D37+D39</f>
        <v>0</v>
      </c>
      <c r="E41" s="378">
        <f t="shared" si="2"/>
        <v>0</v>
      </c>
      <c r="F41" s="378">
        <f t="shared" si="2"/>
        <v>0</v>
      </c>
      <c r="G41" s="378">
        <f t="shared" si="2"/>
        <v>0</v>
      </c>
      <c r="H41" s="376">
        <f t="shared" si="2"/>
        <v>0</v>
      </c>
      <c r="I41" s="414"/>
      <c r="J41" s="415"/>
      <c r="K41" s="416"/>
    </row>
    <row r="42" spans="1:13" ht="12.95" customHeight="1" thickBot="1" x14ac:dyDescent="0.25">
      <c r="A42" s="74"/>
      <c r="B42" s="374" t="s">
        <v>67</v>
      </c>
      <c r="C42" s="360">
        <f>C10+C12+C14+C16+C18+C20+C22+C24+C26+C28+C30+C32+C34+C36+C38+C40</f>
        <v>0</v>
      </c>
      <c r="D42" s="379">
        <f t="shared" ref="D42:H42" si="3">D10+D12+D14+D16+D18+D20+D22+D24+D26+D28+D30+D32+D34+D36+D38+D40</f>
        <v>0</v>
      </c>
      <c r="E42" s="379">
        <f t="shared" si="3"/>
        <v>0</v>
      </c>
      <c r="F42" s="379">
        <f t="shared" si="3"/>
        <v>0</v>
      </c>
      <c r="G42" s="379">
        <f t="shared" si="3"/>
        <v>0</v>
      </c>
      <c r="H42" s="377">
        <f t="shared" si="3"/>
        <v>0</v>
      </c>
      <c r="I42" s="417"/>
      <c r="J42" s="418"/>
      <c r="K42" s="419"/>
    </row>
    <row r="43" spans="1:13" ht="12.95" customHeight="1" thickTop="1" x14ac:dyDescent="0.2">
      <c r="A43" s="74"/>
      <c r="B43" s="75"/>
      <c r="C43" s="74"/>
      <c r="D43" s="74"/>
      <c r="E43" s="74"/>
      <c r="F43" s="74"/>
      <c r="G43" s="255"/>
      <c r="H43" s="76" t="s">
        <v>63</v>
      </c>
      <c r="I43" s="77">
        <f>I39+I37+I35+I33+I31+I29+I27+I25+I23+I21+I19+I17+I15+I13+I11+I9</f>
        <v>0</v>
      </c>
      <c r="J43" s="77"/>
      <c r="K43" s="77">
        <f>K39+K37+K35+K33+K31+K29+K27+K25+K23+K21+K19+K17+K15+K13+K11+K9</f>
        <v>0</v>
      </c>
    </row>
    <row r="44" spans="1:13" ht="12.95" customHeight="1" thickBot="1" x14ac:dyDescent="0.25">
      <c r="A44" s="74"/>
      <c r="B44" s="75"/>
      <c r="C44" s="74"/>
      <c r="D44" s="74"/>
      <c r="E44" s="74"/>
      <c r="F44" s="74"/>
      <c r="G44" s="380"/>
      <c r="H44" s="381" t="s">
        <v>64</v>
      </c>
      <c r="I44" s="383">
        <f>I40+I38+I36+I34+I32+I30+I28+I26+I24+I22+I20+I18+I16+I14+I12+I10</f>
        <v>0</v>
      </c>
      <c r="J44" s="383"/>
      <c r="K44" s="383">
        <f>K40+K38+K36+K34+K32+K30+K28+K26+K24+K22+K20+K18+K16+K14+K12+K10</f>
        <v>0</v>
      </c>
    </row>
    <row r="45" spans="1:13" ht="12.95" customHeight="1" x14ac:dyDescent="0.2">
      <c r="A45" s="74"/>
      <c r="B45" s="75"/>
      <c r="C45" s="74"/>
      <c r="D45" s="74"/>
      <c r="E45" s="74"/>
      <c r="F45" s="74"/>
      <c r="G45" s="380"/>
      <c r="H45" s="382" t="s">
        <v>65</v>
      </c>
      <c r="I45" s="384">
        <f>I43+I44</f>
        <v>0</v>
      </c>
      <c r="J45" s="384"/>
      <c r="K45" s="384">
        <f>K43+K44</f>
        <v>0</v>
      </c>
    </row>
    <row r="46" spans="1:13" ht="12.95" customHeight="1" x14ac:dyDescent="0.2">
      <c r="A46" s="74"/>
      <c r="B46" s="75"/>
      <c r="C46" s="74"/>
      <c r="D46" s="74"/>
      <c r="E46" s="74"/>
      <c r="F46" s="74"/>
      <c r="G46" s="74"/>
      <c r="H46" s="79"/>
      <c r="I46" s="78"/>
      <c r="J46" s="78"/>
      <c r="K46" s="78"/>
    </row>
    <row r="47" spans="1:13" s="247" customFormat="1" ht="15" customHeight="1" x14ac:dyDescent="0.25">
      <c r="A47" s="255"/>
      <c r="B47" s="75"/>
      <c r="C47" s="255"/>
      <c r="D47" s="179">
        <v>2018</v>
      </c>
      <c r="E47" s="209" t="s">
        <v>122</v>
      </c>
      <c r="G47" s="255"/>
      <c r="H47" s="79"/>
      <c r="I47" s="256"/>
      <c r="J47" s="256"/>
      <c r="K47" s="256"/>
    </row>
    <row r="48" spans="1:13" ht="15" customHeight="1" x14ac:dyDescent="0.2">
      <c r="A48" s="178" t="s">
        <v>287</v>
      </c>
      <c r="B48" s="75"/>
      <c r="C48" s="74"/>
      <c r="D48" s="74"/>
      <c r="E48" s="409"/>
      <c r="F48" s="409"/>
      <c r="G48" s="409"/>
      <c r="H48" s="79"/>
      <c r="I48" s="78"/>
      <c r="J48" s="78"/>
      <c r="K48" s="78"/>
      <c r="M48" s="247"/>
    </row>
    <row r="49" spans="1:11" ht="15" customHeight="1" x14ac:dyDescent="0.2">
      <c r="A49" s="71" t="s">
        <v>264</v>
      </c>
      <c r="B49" s="75"/>
      <c r="C49" s="74"/>
      <c r="D49" s="74"/>
      <c r="E49" s="227"/>
      <c r="F49" s="227"/>
      <c r="G49" s="227"/>
      <c r="H49" s="79"/>
      <c r="I49" s="78"/>
      <c r="J49" s="78"/>
      <c r="K49" s="78"/>
    </row>
    <row r="50" spans="1:11" ht="9" customHeight="1" x14ac:dyDescent="0.2">
      <c r="A50" s="74"/>
      <c r="B50" s="75"/>
      <c r="C50" s="74"/>
      <c r="D50" s="74"/>
      <c r="E50" s="74"/>
      <c r="F50" s="74"/>
      <c r="G50" s="74"/>
      <c r="H50" s="79"/>
      <c r="I50" s="78"/>
      <c r="J50" s="78"/>
      <c r="K50" s="78"/>
    </row>
    <row r="51" spans="1:11" ht="15" customHeight="1" x14ac:dyDescent="0.2">
      <c r="A51" s="178" t="s">
        <v>89</v>
      </c>
      <c r="B51" s="114"/>
      <c r="C51" s="409"/>
      <c r="D51" s="410"/>
      <c r="E51" s="410"/>
      <c r="F51" s="74"/>
      <c r="G51" s="74"/>
      <c r="H51" s="79" t="s">
        <v>263</v>
      </c>
      <c r="I51" s="228"/>
      <c r="J51" s="74"/>
      <c r="K51" s="74"/>
    </row>
    <row r="52" spans="1:11" ht="13.5" customHeight="1" x14ac:dyDescent="0.2">
      <c r="A52" s="74" t="s">
        <v>91</v>
      </c>
      <c r="B52" s="74"/>
      <c r="C52" s="74"/>
      <c r="D52" s="74"/>
      <c r="E52" s="74"/>
      <c r="F52" s="79"/>
      <c r="G52" s="229"/>
      <c r="H52" s="74"/>
      <c r="I52" s="106"/>
      <c r="J52" s="74"/>
      <c r="K52" s="78"/>
    </row>
    <row r="53" spans="1:11" ht="13.5" customHeight="1" x14ac:dyDescent="0.2">
      <c r="A53" s="74" t="s">
        <v>140</v>
      </c>
      <c r="B53" s="74"/>
      <c r="C53" s="74"/>
      <c r="D53" s="74"/>
      <c r="E53" s="74"/>
      <c r="F53" s="105"/>
      <c r="G53" s="229"/>
      <c r="H53" s="74"/>
      <c r="I53" s="106"/>
      <c r="J53" s="74"/>
      <c r="K53" s="78"/>
    </row>
    <row r="54" spans="1:11" ht="13.5" customHeight="1" x14ac:dyDescent="0.2">
      <c r="A54" s="115" t="s">
        <v>92</v>
      </c>
      <c r="B54" s="74"/>
      <c r="C54" s="74"/>
      <c r="D54" s="74"/>
      <c r="E54" s="74"/>
      <c r="F54" s="79"/>
      <c r="G54" s="229"/>
      <c r="H54" s="74"/>
      <c r="I54" s="106"/>
      <c r="J54" s="74"/>
      <c r="K54" s="78"/>
    </row>
    <row r="55" spans="1:11" ht="13.5" customHeight="1" x14ac:dyDescent="0.2">
      <c r="A55" s="115" t="s">
        <v>93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1:11" ht="9" customHeight="1" x14ac:dyDescent="0.2">
      <c r="J56" s="104"/>
      <c r="K56" s="107"/>
    </row>
    <row r="57" spans="1:11" ht="15" customHeight="1" x14ac:dyDescent="0.2">
      <c r="A57" s="50" t="s">
        <v>90</v>
      </c>
      <c r="C57" s="409" t="s">
        <v>16</v>
      </c>
      <c r="D57" s="409"/>
      <c r="E57" s="409"/>
      <c r="H57" s="79" t="s">
        <v>263</v>
      </c>
      <c r="I57" s="228"/>
    </row>
    <row r="58" spans="1:11" ht="13.5" customHeight="1" x14ac:dyDescent="0.2">
      <c r="A58" t="s">
        <v>94</v>
      </c>
    </row>
    <row r="59" spans="1:11" ht="13.5" customHeight="1" x14ac:dyDescent="0.2">
      <c r="A59" t="s">
        <v>95</v>
      </c>
    </row>
    <row r="60" spans="1:11" ht="13.5" customHeight="1" x14ac:dyDescent="0.2">
      <c r="A60" s="1" t="s">
        <v>98</v>
      </c>
    </row>
    <row r="61" spans="1:11" ht="13.5" customHeight="1" x14ac:dyDescent="0.2">
      <c r="A61" s="1" t="s">
        <v>99</v>
      </c>
    </row>
    <row r="62" spans="1:11" ht="13.5" customHeight="1" x14ac:dyDescent="0.2">
      <c r="A62" s="1" t="s">
        <v>100</v>
      </c>
    </row>
    <row r="63" spans="1:11" ht="13.5" customHeight="1" x14ac:dyDescent="0.2">
      <c r="A63" s="1" t="s">
        <v>101</v>
      </c>
    </row>
  </sheetData>
  <sheetProtection password="C782" sheet="1" objects="1" scenarios="1" selectLockedCells="1"/>
  <protectedRanges>
    <protectedRange password="C67C" sqref="C9:G40 C41:H41" name="Range1"/>
  </protectedRanges>
  <mergeCells count="9">
    <mergeCell ref="J5:J8"/>
    <mergeCell ref="A5:A8"/>
    <mergeCell ref="K5:K8"/>
    <mergeCell ref="C51:E51"/>
    <mergeCell ref="C57:E57"/>
    <mergeCell ref="E48:G48"/>
    <mergeCell ref="H5:H8"/>
    <mergeCell ref="I5:I8"/>
    <mergeCell ref="I41:K42"/>
  </mergeCells>
  <phoneticPr fontId="0" type="noConversion"/>
  <printOptions horizontalCentered="1"/>
  <pageMargins left="0.75" right="0.75" top="0.5" bottom="0.5" header="0.5" footer="0.5"/>
  <pageSetup scale="88" firstPageNumber="2" orientation="portrait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" workbookViewId="0">
      <selection activeCell="B20" sqref="B20"/>
    </sheetView>
  </sheetViews>
  <sheetFormatPr defaultRowHeight="12.75" x14ac:dyDescent="0.2"/>
  <cols>
    <col min="1" max="1" width="10.85546875" customWidth="1"/>
    <col min="2" max="2" width="13.140625" customWidth="1"/>
    <col min="3" max="3" width="12.85546875" customWidth="1"/>
    <col min="4" max="4" width="14.85546875" customWidth="1"/>
    <col min="5" max="5" width="9.28515625" customWidth="1"/>
    <col min="6" max="7" width="9" customWidth="1"/>
    <col min="8" max="9" width="11.7109375" customWidth="1"/>
  </cols>
  <sheetData>
    <row r="1" spans="1:9" s="12" customFormat="1" ht="15" x14ac:dyDescent="0.25">
      <c r="A1" s="34"/>
      <c r="B1" s="34"/>
      <c r="C1" s="34"/>
      <c r="D1" s="34"/>
      <c r="E1" s="137" t="s">
        <v>88</v>
      </c>
      <c r="F1" s="35"/>
      <c r="G1" s="35"/>
      <c r="H1" s="34"/>
      <c r="I1" s="34"/>
    </row>
    <row r="2" spans="1:9" s="12" customFormat="1" ht="15" customHeight="1" x14ac:dyDescent="0.25">
      <c r="A2" s="34"/>
      <c r="B2" s="36" t="s">
        <v>34</v>
      </c>
      <c r="C2" s="37">
        <f>Totals!B11</f>
        <v>0</v>
      </c>
      <c r="D2" s="34"/>
      <c r="F2" s="36" t="s">
        <v>35</v>
      </c>
      <c r="G2" s="36">
        <f>Totals!E11</f>
        <v>2019</v>
      </c>
      <c r="H2" s="34"/>
      <c r="I2" s="34"/>
    </row>
    <row r="3" spans="1:9" s="12" customFormat="1" ht="15" x14ac:dyDescent="0.25">
      <c r="A3" s="34"/>
      <c r="B3" s="34"/>
      <c r="C3" s="34"/>
      <c r="D3" s="34"/>
      <c r="E3" s="137"/>
      <c r="F3" s="35"/>
      <c r="G3" s="35"/>
      <c r="H3" s="34"/>
      <c r="I3" s="34"/>
    </row>
    <row r="4" spans="1:9" s="15" customFormat="1" ht="15" x14ac:dyDescent="0.25">
      <c r="A4" s="257" t="s">
        <v>145</v>
      </c>
      <c r="B4" s="41"/>
      <c r="C4" s="41"/>
      <c r="D4" s="41"/>
      <c r="E4" s="41"/>
      <c r="F4" s="41"/>
      <c r="G4" s="39"/>
      <c r="H4" s="91"/>
      <c r="I4" s="91"/>
    </row>
    <row r="5" spans="1:9" s="15" customFormat="1" ht="15.75" x14ac:dyDescent="0.25">
      <c r="A5" s="208"/>
      <c r="B5" s="41"/>
      <c r="C5" s="41"/>
      <c r="D5" s="41"/>
      <c r="E5" s="41"/>
      <c r="F5" s="41"/>
      <c r="G5" s="39"/>
      <c r="H5" s="91"/>
      <c r="I5" s="91"/>
    </row>
    <row r="6" spans="1:9" s="15" customFormat="1" ht="15" x14ac:dyDescent="0.2">
      <c r="A6" s="4" t="s">
        <v>147</v>
      </c>
      <c r="B6" s="220"/>
      <c r="C6" s="220"/>
      <c r="D6" s="220"/>
      <c r="E6" s="220"/>
      <c r="F6" s="220"/>
      <c r="G6" s="210"/>
      <c r="H6" s="210"/>
      <c r="I6" s="91"/>
    </row>
    <row r="7" spans="1:9" s="15" customFormat="1" ht="15" x14ac:dyDescent="0.2">
      <c r="A7" s="4" t="s">
        <v>146</v>
      </c>
      <c r="B7" s="220"/>
      <c r="C7" s="220"/>
      <c r="D7" s="220"/>
      <c r="E7" s="220"/>
      <c r="F7" s="220"/>
      <c r="G7" s="210"/>
      <c r="H7" s="210"/>
      <c r="I7" s="91"/>
    </row>
    <row r="8" spans="1:9" s="15" customFormat="1" ht="15.75" x14ac:dyDescent="0.25">
      <c r="A8" s="208"/>
      <c r="B8" s="220"/>
      <c r="C8" s="220"/>
      <c r="D8" s="220"/>
      <c r="E8" s="220"/>
      <c r="F8" s="220"/>
      <c r="G8" s="210"/>
      <c r="H8" s="210"/>
      <c r="I8" s="91"/>
    </row>
    <row r="9" spans="1:9" s="15" customFormat="1" ht="15" x14ac:dyDescent="0.2">
      <c r="A9" s="4" t="s">
        <v>258</v>
      </c>
      <c r="B9" s="210"/>
      <c r="C9" s="210"/>
      <c r="D9" s="210"/>
      <c r="E9" s="221"/>
      <c r="F9" s="222"/>
      <c r="G9" s="222"/>
      <c r="H9" s="210"/>
      <c r="I9" s="91"/>
    </row>
    <row r="10" spans="1:9" s="15" customFormat="1" ht="15" x14ac:dyDescent="0.2">
      <c r="A10" s="4" t="s">
        <v>259</v>
      </c>
      <c r="B10" s="210"/>
      <c r="C10" s="210"/>
      <c r="D10" s="210"/>
      <c r="E10" s="221"/>
      <c r="F10" s="222"/>
      <c r="G10" s="222"/>
      <c r="H10" s="210"/>
      <c r="I10" s="91"/>
    </row>
    <row r="11" spans="1:9" s="15" customFormat="1" ht="15" x14ac:dyDescent="0.2">
      <c r="A11" s="4" t="s">
        <v>260</v>
      </c>
      <c r="B11" s="210"/>
      <c r="C11" s="210"/>
      <c r="D11" s="210"/>
      <c r="E11" s="221"/>
      <c r="F11" s="222"/>
      <c r="G11" s="222"/>
      <c r="H11" s="210"/>
      <c r="I11" s="91"/>
    </row>
    <row r="12" spans="1:9" s="15" customFormat="1" ht="15" x14ac:dyDescent="0.2">
      <c r="A12" s="4" t="s">
        <v>267</v>
      </c>
      <c r="B12" s="210"/>
      <c r="C12" s="210"/>
      <c r="D12" s="210"/>
      <c r="E12" s="221"/>
      <c r="F12" s="222"/>
      <c r="G12" s="222"/>
      <c r="H12" s="210"/>
      <c r="I12" s="91"/>
    </row>
    <row r="13" spans="1:9" s="15" customFormat="1" ht="15" x14ac:dyDescent="0.2">
      <c r="A13" s="4" t="s">
        <v>268</v>
      </c>
      <c r="B13" s="210"/>
      <c r="C13" s="210"/>
      <c r="D13" s="210"/>
      <c r="E13" s="221"/>
      <c r="F13" s="222"/>
      <c r="G13" s="222"/>
      <c r="H13" s="210"/>
      <c r="I13" s="91"/>
    </row>
    <row r="14" spans="1:9" s="15" customFormat="1" ht="15" x14ac:dyDescent="0.2">
      <c r="A14" s="4" t="s">
        <v>269</v>
      </c>
      <c r="B14" s="210"/>
      <c r="C14" s="210"/>
      <c r="D14" s="210"/>
      <c r="E14" s="221"/>
      <c r="F14" s="222"/>
      <c r="G14" s="222"/>
      <c r="H14" s="210"/>
      <c r="I14" s="91"/>
    </row>
    <row r="15" spans="1:9" ht="15" x14ac:dyDescent="0.2">
      <c r="A15" s="4"/>
      <c r="B15" s="217"/>
      <c r="C15" s="217"/>
      <c r="D15" s="217"/>
      <c r="E15" s="217"/>
      <c r="F15" s="217"/>
      <c r="G15" s="217"/>
      <c r="H15" s="217"/>
    </row>
    <row r="16" spans="1:9" s="15" customFormat="1" ht="15.75" x14ac:dyDescent="0.25">
      <c r="A16" s="208"/>
      <c r="B16" s="210"/>
      <c r="C16" s="210"/>
      <c r="D16" s="210"/>
      <c r="E16" s="221"/>
      <c r="F16" s="222"/>
      <c r="G16" s="222"/>
      <c r="H16" s="210"/>
      <c r="I16" s="91"/>
    </row>
    <row r="17" spans="1:9" s="15" customFormat="1" x14ac:dyDescent="0.2">
      <c r="A17" s="85" t="s">
        <v>265</v>
      </c>
      <c r="B17" s="41"/>
      <c r="C17" s="41"/>
      <c r="D17" s="41"/>
      <c r="E17" s="41"/>
      <c r="F17" s="41"/>
      <c r="G17" s="41"/>
      <c r="H17" s="92"/>
      <c r="I17" s="91"/>
    </row>
    <row r="18" spans="1:9" s="15" customFormat="1" x14ac:dyDescent="0.2">
      <c r="A18" s="116" t="s">
        <v>56</v>
      </c>
      <c r="B18" s="191" t="s">
        <v>18</v>
      </c>
      <c r="C18" s="191" t="s">
        <v>20</v>
      </c>
      <c r="D18" s="198"/>
      <c r="E18" s="193" t="s">
        <v>14</v>
      </c>
      <c r="F18" s="196"/>
      <c r="G18" s="194" t="s">
        <v>128</v>
      </c>
      <c r="H18" s="193" t="s">
        <v>28</v>
      </c>
      <c r="I18" s="91"/>
    </row>
    <row r="19" spans="1:9" s="15" customFormat="1" x14ac:dyDescent="0.2">
      <c r="A19" s="117" t="s">
        <v>57</v>
      </c>
      <c r="B19" s="192" t="s">
        <v>19</v>
      </c>
      <c r="C19" s="192" t="s">
        <v>21</v>
      </c>
      <c r="D19" s="199"/>
      <c r="E19" s="192" t="s">
        <v>21</v>
      </c>
      <c r="F19" s="197"/>
      <c r="G19" s="118" t="s">
        <v>55</v>
      </c>
      <c r="H19" s="195" t="s">
        <v>11</v>
      </c>
      <c r="I19" s="91"/>
    </row>
    <row r="20" spans="1:9" s="15" customFormat="1" x14ac:dyDescent="0.2">
      <c r="A20" s="3">
        <v>2018</v>
      </c>
      <c r="B20" s="119"/>
      <c r="C20" s="82">
        <f>Costs!C26</f>
        <v>95</v>
      </c>
      <c r="D20" s="41"/>
      <c r="E20" s="47">
        <f t="shared" ref="E20:E35" si="0">B20*C20</f>
        <v>0</v>
      </c>
      <c r="G20" s="45">
        <v>0.94</v>
      </c>
      <c r="H20" s="47">
        <f t="shared" ref="H20:H35" si="1">E20*G20</f>
        <v>0</v>
      </c>
      <c r="I20" s="91"/>
    </row>
    <row r="21" spans="1:9" s="15" customFormat="1" x14ac:dyDescent="0.2">
      <c r="A21" s="21">
        <v>2017</v>
      </c>
      <c r="B21" s="120"/>
      <c r="C21" s="82">
        <f>C20</f>
        <v>95</v>
      </c>
      <c r="D21" s="41"/>
      <c r="E21" s="47">
        <f t="shared" si="0"/>
        <v>0</v>
      </c>
      <c r="G21" s="45">
        <v>0.89</v>
      </c>
      <c r="H21" s="47">
        <f t="shared" si="1"/>
        <v>0</v>
      </c>
      <c r="I21" s="91"/>
    </row>
    <row r="22" spans="1:9" s="15" customFormat="1" x14ac:dyDescent="0.2">
      <c r="A22" s="21">
        <v>2016</v>
      </c>
      <c r="B22" s="120"/>
      <c r="C22" s="82">
        <f t="shared" ref="C22:C35" si="2">C21</f>
        <v>95</v>
      </c>
      <c r="D22" s="41"/>
      <c r="E22" s="47">
        <f t="shared" si="0"/>
        <v>0</v>
      </c>
      <c r="G22" s="45">
        <v>0.83</v>
      </c>
      <c r="H22" s="47">
        <f t="shared" si="1"/>
        <v>0</v>
      </c>
      <c r="I22" s="91"/>
    </row>
    <row r="23" spans="1:9" s="15" customFormat="1" x14ac:dyDescent="0.2">
      <c r="A23" s="21">
        <v>2015</v>
      </c>
      <c r="B23" s="120"/>
      <c r="C23" s="82">
        <f t="shared" si="2"/>
        <v>95</v>
      </c>
      <c r="D23" s="41"/>
      <c r="E23" s="47">
        <f t="shared" si="0"/>
        <v>0</v>
      </c>
      <c r="G23" s="45">
        <v>0.78</v>
      </c>
      <c r="H23" s="47">
        <f t="shared" si="1"/>
        <v>0</v>
      </c>
      <c r="I23" s="91"/>
    </row>
    <row r="24" spans="1:9" s="15" customFormat="1" x14ac:dyDescent="0.2">
      <c r="A24" s="21">
        <v>2014</v>
      </c>
      <c r="B24" s="119"/>
      <c r="C24" s="82">
        <f t="shared" si="2"/>
        <v>95</v>
      </c>
      <c r="D24" s="41"/>
      <c r="E24" s="47">
        <f t="shared" si="0"/>
        <v>0</v>
      </c>
      <c r="G24" s="45">
        <v>0.72</v>
      </c>
      <c r="H24" s="47">
        <f t="shared" si="1"/>
        <v>0</v>
      </c>
      <c r="I24" s="91"/>
    </row>
    <row r="25" spans="1:9" s="15" customFormat="1" x14ac:dyDescent="0.2">
      <c r="A25" s="21">
        <v>2013</v>
      </c>
      <c r="B25" s="119"/>
      <c r="C25" s="82">
        <f t="shared" si="2"/>
        <v>95</v>
      </c>
      <c r="D25" s="41"/>
      <c r="E25" s="47">
        <f t="shared" si="0"/>
        <v>0</v>
      </c>
      <c r="G25" s="45">
        <v>0.66</v>
      </c>
      <c r="H25" s="47">
        <f t="shared" si="1"/>
        <v>0</v>
      </c>
      <c r="I25" s="91"/>
    </row>
    <row r="26" spans="1:9" s="15" customFormat="1" x14ac:dyDescent="0.2">
      <c r="A26" s="21">
        <v>2012</v>
      </c>
      <c r="B26" s="119"/>
      <c r="C26" s="82">
        <f t="shared" si="2"/>
        <v>95</v>
      </c>
      <c r="D26" s="41"/>
      <c r="E26" s="47">
        <f t="shared" si="0"/>
        <v>0</v>
      </c>
      <c r="G26" s="45">
        <v>0.61</v>
      </c>
      <c r="H26" s="47">
        <f t="shared" si="1"/>
        <v>0</v>
      </c>
      <c r="I26" s="91"/>
    </row>
    <row r="27" spans="1:9" s="15" customFormat="1" x14ac:dyDescent="0.2">
      <c r="A27" s="21">
        <v>2011</v>
      </c>
      <c r="B27" s="119"/>
      <c r="C27" s="82">
        <f t="shared" si="2"/>
        <v>95</v>
      </c>
      <c r="D27" s="41"/>
      <c r="E27" s="47">
        <f t="shared" si="0"/>
        <v>0</v>
      </c>
      <c r="G27" s="45">
        <v>0.55000000000000004</v>
      </c>
      <c r="H27" s="47">
        <f t="shared" si="1"/>
        <v>0</v>
      </c>
      <c r="I27" s="91"/>
    </row>
    <row r="28" spans="1:9" s="15" customFormat="1" x14ac:dyDescent="0.2">
      <c r="A28" s="21">
        <v>2010</v>
      </c>
      <c r="B28" s="119"/>
      <c r="C28" s="82">
        <f t="shared" si="2"/>
        <v>95</v>
      </c>
      <c r="D28" s="44"/>
      <c r="E28" s="47">
        <f t="shared" si="0"/>
        <v>0</v>
      </c>
      <c r="G28" s="45">
        <v>0.49</v>
      </c>
      <c r="H28" s="47">
        <f t="shared" si="1"/>
        <v>0</v>
      </c>
      <c r="I28" s="91"/>
    </row>
    <row r="29" spans="1:9" s="15" customFormat="1" x14ac:dyDescent="0.2">
      <c r="A29" s="21">
        <v>2009</v>
      </c>
      <c r="B29" s="119"/>
      <c r="C29" s="82">
        <f t="shared" si="2"/>
        <v>95</v>
      </c>
      <c r="D29" s="44"/>
      <c r="E29" s="47">
        <f t="shared" si="0"/>
        <v>0</v>
      </c>
      <c r="G29" s="45">
        <v>0.44</v>
      </c>
      <c r="H29" s="47">
        <f t="shared" si="1"/>
        <v>0</v>
      </c>
      <c r="I29" s="91"/>
    </row>
    <row r="30" spans="1:9" s="16" customFormat="1" x14ac:dyDescent="0.2">
      <c r="A30" s="21">
        <v>2008</v>
      </c>
      <c r="B30" s="119"/>
      <c r="C30" s="82">
        <f t="shared" si="2"/>
        <v>95</v>
      </c>
      <c r="D30" s="41"/>
      <c r="E30" s="47">
        <f t="shared" si="0"/>
        <v>0</v>
      </c>
      <c r="G30" s="45">
        <v>0.38</v>
      </c>
      <c r="H30" s="47">
        <f t="shared" si="1"/>
        <v>0</v>
      </c>
      <c r="I30" s="97"/>
    </row>
    <row r="31" spans="1:9" s="16" customFormat="1" x14ac:dyDescent="0.2">
      <c r="A31" s="21">
        <v>2007</v>
      </c>
      <c r="B31" s="119"/>
      <c r="C31" s="82">
        <f t="shared" si="2"/>
        <v>95</v>
      </c>
      <c r="D31" s="41"/>
      <c r="E31" s="47">
        <f t="shared" si="0"/>
        <v>0</v>
      </c>
      <c r="G31" s="45">
        <v>0.33</v>
      </c>
      <c r="H31" s="47">
        <f t="shared" si="1"/>
        <v>0</v>
      </c>
      <c r="I31" s="97"/>
    </row>
    <row r="32" spans="1:9" s="16" customFormat="1" x14ac:dyDescent="0.2">
      <c r="A32" s="21">
        <v>2006</v>
      </c>
      <c r="B32" s="119"/>
      <c r="C32" s="82">
        <f t="shared" si="2"/>
        <v>95</v>
      </c>
      <c r="D32" s="41"/>
      <c r="E32" s="47">
        <f t="shared" si="0"/>
        <v>0</v>
      </c>
      <c r="G32" s="45">
        <v>0.27</v>
      </c>
      <c r="H32" s="47">
        <f t="shared" si="1"/>
        <v>0</v>
      </c>
      <c r="I32" s="97"/>
    </row>
    <row r="33" spans="1:9" s="15" customFormat="1" x14ac:dyDescent="0.2">
      <c r="A33" s="21">
        <v>2005</v>
      </c>
      <c r="B33" s="119"/>
      <c r="C33" s="82">
        <f t="shared" si="2"/>
        <v>95</v>
      </c>
      <c r="D33" s="41"/>
      <c r="E33" s="47">
        <f t="shared" si="0"/>
        <v>0</v>
      </c>
      <c r="G33" s="45">
        <v>0.21</v>
      </c>
      <c r="H33" s="47">
        <f t="shared" si="1"/>
        <v>0</v>
      </c>
      <c r="I33" s="91"/>
    </row>
    <row r="34" spans="1:9" s="15" customFormat="1" x14ac:dyDescent="0.2">
      <c r="A34" s="21">
        <v>2004</v>
      </c>
      <c r="B34" s="119"/>
      <c r="C34" s="82">
        <f t="shared" si="2"/>
        <v>95</v>
      </c>
      <c r="D34" s="41"/>
      <c r="E34" s="47">
        <f t="shared" si="0"/>
        <v>0</v>
      </c>
      <c r="G34" s="45">
        <v>0.16</v>
      </c>
      <c r="H34" s="47">
        <f t="shared" si="1"/>
        <v>0</v>
      </c>
      <c r="I34" s="91"/>
    </row>
    <row r="35" spans="1:9" s="15" customFormat="1" x14ac:dyDescent="0.2">
      <c r="A35" s="248" t="s">
        <v>282</v>
      </c>
      <c r="B35" s="119"/>
      <c r="C35" s="82">
        <f t="shared" si="2"/>
        <v>95</v>
      </c>
      <c r="D35" s="41"/>
      <c r="E35" s="47">
        <f t="shared" si="0"/>
        <v>0</v>
      </c>
      <c r="G35" s="45">
        <v>0.1</v>
      </c>
      <c r="H35" s="47">
        <f t="shared" si="1"/>
        <v>0</v>
      </c>
      <c r="I35" s="91"/>
    </row>
    <row r="36" spans="1:9" s="15" customFormat="1" ht="13.5" thickBot="1" x14ac:dyDescent="0.25">
      <c r="A36" s="49" t="s">
        <v>29</v>
      </c>
      <c r="B36" s="83">
        <f>SUM(B20:B35)</f>
        <v>0</v>
      </c>
      <c r="C36" s="46" t="s">
        <v>16</v>
      </c>
      <c r="D36" s="138" t="s">
        <v>16</v>
      </c>
      <c r="E36" s="48">
        <f>SUM(E20:E35)</f>
        <v>0</v>
      </c>
      <c r="F36" s="181"/>
      <c r="G36" s="46" t="s">
        <v>16</v>
      </c>
      <c r="H36" s="48">
        <f>SUM(H20:H35)</f>
        <v>0</v>
      </c>
      <c r="I36" s="91"/>
    </row>
    <row r="37" spans="1:9" s="15" customFormat="1" ht="13.5" thickTop="1" x14ac:dyDescent="0.2">
      <c r="A37" s="41"/>
      <c r="B37" s="41"/>
      <c r="C37" s="41"/>
      <c r="D37" s="41"/>
      <c r="E37" s="41"/>
      <c r="F37" s="41"/>
      <c r="G37" s="39"/>
      <c r="H37" s="91"/>
      <c r="I37" s="91"/>
    </row>
    <row r="39" spans="1:9" x14ac:dyDescent="0.2">
      <c r="A39" s="4" t="s">
        <v>270</v>
      </c>
    </row>
    <row r="40" spans="1:9" x14ac:dyDescent="0.2">
      <c r="A40" s="4" t="s">
        <v>271</v>
      </c>
    </row>
    <row r="41" spans="1:9" x14ac:dyDescent="0.2">
      <c r="A41" s="1" t="s">
        <v>261</v>
      </c>
    </row>
    <row r="42" spans="1:9" x14ac:dyDescent="0.2">
      <c r="A42" s="1" t="s">
        <v>262</v>
      </c>
    </row>
    <row r="52" spans="5:7" x14ac:dyDescent="0.2">
      <c r="E52" s="17"/>
      <c r="F52" s="32"/>
      <c r="G52" s="32"/>
    </row>
  </sheetData>
  <sheetProtection password="C782" sheet="1" objects="1" scenarios="1" selectLockedCells="1"/>
  <protectedRanges>
    <protectedRange password="C67C" sqref="B20:B35" name="Range1"/>
  </protectedRanges>
  <phoneticPr fontId="0" type="noConversion"/>
  <printOptions horizontalCentered="1"/>
  <pageMargins left="0.75" right="0.75" top="0.5" bottom="0.5" header="0.5" footer="0.5"/>
  <pageSetup firstPageNumber="3" orientation="portrait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4" sqref="E4:F4"/>
    </sheetView>
  </sheetViews>
  <sheetFormatPr defaultRowHeight="12.75" x14ac:dyDescent="0.2"/>
  <cols>
    <col min="1" max="8" width="11.7109375" customWidth="1"/>
  </cols>
  <sheetData>
    <row r="1" spans="1:7" s="12" customFormat="1" ht="15" x14ac:dyDescent="0.25">
      <c r="D1" s="113" t="s">
        <v>88</v>
      </c>
      <c r="E1" s="13"/>
    </row>
    <row r="2" spans="1:7" s="12" customFormat="1" ht="15" x14ac:dyDescent="0.25">
      <c r="B2" s="14" t="s">
        <v>34</v>
      </c>
      <c r="C2" s="18">
        <f>Totals!B11</f>
        <v>0</v>
      </c>
      <c r="E2" s="14" t="s">
        <v>35</v>
      </c>
      <c r="F2" s="19">
        <f>Totals!E11</f>
        <v>2019</v>
      </c>
    </row>
    <row r="3" spans="1:7" s="4" customFormat="1" x14ac:dyDescent="0.2">
      <c r="D3" s="20"/>
    </row>
    <row r="4" spans="1:7" s="217" customFormat="1" ht="15.75" x14ac:dyDescent="0.25">
      <c r="A4" s="218" t="s">
        <v>134</v>
      </c>
      <c r="B4" s="219"/>
      <c r="C4" s="219"/>
      <c r="D4" s="184" t="s">
        <v>30</v>
      </c>
      <c r="E4" s="420"/>
      <c r="F4" s="421"/>
    </row>
    <row r="5" spans="1:7" s="7" customFormat="1" x14ac:dyDescent="0.2">
      <c r="A5" s="6"/>
      <c r="B5" s="6"/>
      <c r="C5" s="6"/>
      <c r="D5" s="11"/>
      <c r="E5" s="6"/>
      <c r="F5" s="11"/>
    </row>
    <row r="6" spans="1:7" s="7" customFormat="1" x14ac:dyDescent="0.2">
      <c r="A6" s="200" t="s">
        <v>56</v>
      </c>
      <c r="B6" s="202"/>
      <c r="C6" s="202" t="s">
        <v>32</v>
      </c>
      <c r="D6" s="202" t="s">
        <v>31</v>
      </c>
      <c r="E6" s="202" t="s">
        <v>17</v>
      </c>
      <c r="F6" s="204" t="s">
        <v>40</v>
      </c>
      <c r="G6" s="202" t="s">
        <v>28</v>
      </c>
    </row>
    <row r="7" spans="1:7" s="7" customFormat="1" x14ac:dyDescent="0.2">
      <c r="A7" s="201" t="s">
        <v>57</v>
      </c>
      <c r="B7" s="203"/>
      <c r="C7" s="203" t="s">
        <v>33</v>
      </c>
      <c r="D7" s="203" t="s">
        <v>10</v>
      </c>
      <c r="E7" s="203" t="s">
        <v>21</v>
      </c>
      <c r="F7" s="205" t="s">
        <v>55</v>
      </c>
      <c r="G7" s="203" t="s">
        <v>11</v>
      </c>
    </row>
    <row r="8" spans="1:7" s="7" customFormat="1" x14ac:dyDescent="0.2">
      <c r="A8" s="21">
        <v>2018</v>
      </c>
      <c r="B8" s="6"/>
      <c r="C8" s="122"/>
      <c r="D8" s="22">
        <f>Costs!I17</f>
        <v>58500</v>
      </c>
      <c r="E8" s="23">
        <f t="shared" ref="E8:E15" si="0">C8*D8</f>
        <v>0</v>
      </c>
      <c r="F8" s="10">
        <v>0.9</v>
      </c>
      <c r="G8" s="24">
        <f t="shared" ref="G8:G15" si="1">E8*F8</f>
        <v>0</v>
      </c>
    </row>
    <row r="9" spans="1:7" s="7" customFormat="1" x14ac:dyDescent="0.2">
      <c r="A9" s="21">
        <v>2017</v>
      </c>
      <c r="B9" s="6"/>
      <c r="C9" s="122"/>
      <c r="D9" s="22">
        <f>D8</f>
        <v>58500</v>
      </c>
      <c r="E9" s="23">
        <f t="shared" si="0"/>
        <v>0</v>
      </c>
      <c r="F9" s="10">
        <v>0.8</v>
      </c>
      <c r="G9" s="24">
        <f t="shared" si="1"/>
        <v>0</v>
      </c>
    </row>
    <row r="10" spans="1:7" s="7" customFormat="1" x14ac:dyDescent="0.2">
      <c r="A10" s="21">
        <v>2016</v>
      </c>
      <c r="B10" s="6"/>
      <c r="C10" s="122"/>
      <c r="D10" s="22">
        <f t="shared" ref="D10:D15" si="2">D9</f>
        <v>58500</v>
      </c>
      <c r="E10" s="23">
        <f t="shared" si="0"/>
        <v>0</v>
      </c>
      <c r="F10" s="10">
        <v>0.7</v>
      </c>
      <c r="G10" s="24">
        <f t="shared" si="1"/>
        <v>0</v>
      </c>
    </row>
    <row r="11" spans="1:7" s="7" customFormat="1" x14ac:dyDescent="0.2">
      <c r="A11" s="21">
        <v>2015</v>
      </c>
      <c r="B11" s="6"/>
      <c r="C11" s="122"/>
      <c r="D11" s="22">
        <f t="shared" si="2"/>
        <v>58500</v>
      </c>
      <c r="E11" s="23">
        <f t="shared" si="0"/>
        <v>0</v>
      </c>
      <c r="F11" s="10">
        <v>0.6</v>
      </c>
      <c r="G11" s="24">
        <f t="shared" si="1"/>
        <v>0</v>
      </c>
    </row>
    <row r="12" spans="1:7" s="7" customFormat="1" x14ac:dyDescent="0.2">
      <c r="A12" s="21">
        <v>2014</v>
      </c>
      <c r="B12" s="9"/>
      <c r="C12" s="122"/>
      <c r="D12" s="22">
        <f t="shared" si="2"/>
        <v>58500</v>
      </c>
      <c r="E12" s="23">
        <f t="shared" si="0"/>
        <v>0</v>
      </c>
      <c r="F12" s="10">
        <v>0.5</v>
      </c>
      <c r="G12" s="24">
        <f t="shared" si="1"/>
        <v>0</v>
      </c>
    </row>
    <row r="13" spans="1:7" s="7" customFormat="1" x14ac:dyDescent="0.2">
      <c r="A13" s="21">
        <v>2013</v>
      </c>
      <c r="B13" s="9"/>
      <c r="C13" s="122"/>
      <c r="D13" s="22">
        <f t="shared" si="2"/>
        <v>58500</v>
      </c>
      <c r="E13" s="23">
        <f t="shared" si="0"/>
        <v>0</v>
      </c>
      <c r="F13" s="10">
        <v>0.4</v>
      </c>
      <c r="G13" s="24">
        <f t="shared" si="1"/>
        <v>0</v>
      </c>
    </row>
    <row r="14" spans="1:7" s="7" customFormat="1" x14ac:dyDescent="0.2">
      <c r="A14" s="21">
        <v>2012</v>
      </c>
      <c r="B14" s="9"/>
      <c r="C14" s="122"/>
      <c r="D14" s="22">
        <f t="shared" si="2"/>
        <v>58500</v>
      </c>
      <c r="E14" s="23">
        <f t="shared" si="0"/>
        <v>0</v>
      </c>
      <c r="F14" s="10">
        <v>0.3</v>
      </c>
      <c r="G14" s="24">
        <f t="shared" si="1"/>
        <v>0</v>
      </c>
    </row>
    <row r="15" spans="1:7" s="7" customFormat="1" x14ac:dyDescent="0.2">
      <c r="A15" s="248" t="s">
        <v>283</v>
      </c>
      <c r="B15" s="25"/>
      <c r="C15" s="121"/>
      <c r="D15" s="22">
        <f t="shared" si="2"/>
        <v>58500</v>
      </c>
      <c r="E15" s="27">
        <f t="shared" si="0"/>
        <v>0</v>
      </c>
      <c r="F15" s="28">
        <v>0.2</v>
      </c>
      <c r="G15" s="29">
        <f t="shared" si="1"/>
        <v>0</v>
      </c>
    </row>
    <row r="16" spans="1:7" s="7" customFormat="1" ht="13.5" thickBot="1" x14ac:dyDescent="0.25">
      <c r="A16" s="8" t="s">
        <v>29</v>
      </c>
      <c r="B16" s="8"/>
      <c r="C16" s="8">
        <f>SUM(C8:C15)</f>
        <v>0</v>
      </c>
      <c r="D16" s="8" t="s">
        <v>16</v>
      </c>
      <c r="E16" s="30">
        <f>SUM(E8:E15)</f>
        <v>0</v>
      </c>
      <c r="F16" s="8"/>
      <c r="G16" s="31">
        <f>SUM(G8:G15)</f>
        <v>0</v>
      </c>
    </row>
    <row r="17" spans="1:7" s="7" customFormat="1" ht="13.5" thickTop="1" x14ac:dyDescent="0.2">
      <c r="A17" s="6"/>
      <c r="B17" s="6"/>
      <c r="C17" s="6"/>
      <c r="D17" s="6"/>
      <c r="E17" s="6"/>
      <c r="F17" s="6"/>
    </row>
    <row r="18" spans="1:7" s="7" customFormat="1" x14ac:dyDescent="0.2">
      <c r="A18" s="187" t="s">
        <v>137</v>
      </c>
      <c r="B18" s="61"/>
      <c r="C18" s="61"/>
      <c r="D18" s="61"/>
      <c r="E18" s="61"/>
      <c r="F18" s="61"/>
      <c r="G18" s="62"/>
    </row>
    <row r="19" spans="1:7" s="7" customFormat="1" x14ac:dyDescent="0.2"/>
    <row r="20" spans="1:7" s="7" customFormat="1" x14ac:dyDescent="0.2"/>
    <row r="21" spans="1:7" s="7" customFormat="1" x14ac:dyDescent="0.2"/>
    <row r="22" spans="1:7" s="7" customFormat="1" x14ac:dyDescent="0.2"/>
    <row r="23" spans="1:7" s="217" customFormat="1" ht="15.75" x14ac:dyDescent="0.25">
      <c r="A23" s="218" t="s">
        <v>133</v>
      </c>
      <c r="B23" s="219"/>
      <c r="C23" s="219"/>
      <c r="D23" s="184" t="s">
        <v>30</v>
      </c>
      <c r="E23" s="420"/>
      <c r="F23" s="421"/>
    </row>
    <row r="24" spans="1:7" s="7" customFormat="1" x14ac:dyDescent="0.2">
      <c r="A24" s="5"/>
      <c r="B24" s="6"/>
      <c r="C24" s="6"/>
      <c r="D24" s="6"/>
      <c r="E24" s="6"/>
      <c r="F24" s="6"/>
    </row>
    <row r="25" spans="1:7" s="7" customFormat="1" x14ac:dyDescent="0.2">
      <c r="A25" s="200" t="s">
        <v>56</v>
      </c>
      <c r="B25" s="202"/>
      <c r="C25" s="206" t="s">
        <v>85</v>
      </c>
      <c r="D25" s="202" t="s">
        <v>22</v>
      </c>
      <c r="E25" s="202" t="s">
        <v>17</v>
      </c>
      <c r="F25" s="204" t="s">
        <v>40</v>
      </c>
      <c r="G25" s="202" t="s">
        <v>28</v>
      </c>
    </row>
    <row r="26" spans="1:7" s="7" customFormat="1" x14ac:dyDescent="0.2">
      <c r="A26" s="201" t="s">
        <v>57</v>
      </c>
      <c r="B26" s="203"/>
      <c r="C26" s="207" t="s">
        <v>86</v>
      </c>
      <c r="D26" s="203" t="s">
        <v>21</v>
      </c>
      <c r="E26" s="203" t="s">
        <v>21</v>
      </c>
      <c r="F26" s="205" t="s">
        <v>55</v>
      </c>
      <c r="G26" s="203" t="s">
        <v>11</v>
      </c>
    </row>
    <row r="27" spans="1:7" s="7" customFormat="1" x14ac:dyDescent="0.2">
      <c r="A27" s="21">
        <v>2018</v>
      </c>
      <c r="B27" s="6"/>
      <c r="C27" s="122"/>
      <c r="D27" s="22">
        <f>Costs!I16</f>
        <v>4100</v>
      </c>
      <c r="E27" s="23">
        <f t="shared" ref="E27:E34" si="3">C27*D27</f>
        <v>0</v>
      </c>
      <c r="F27" s="10">
        <v>0.9</v>
      </c>
      <c r="G27" s="24">
        <f t="shared" ref="G27:G34" si="4">E27*F27</f>
        <v>0</v>
      </c>
    </row>
    <row r="28" spans="1:7" s="7" customFormat="1" x14ac:dyDescent="0.2">
      <c r="A28" s="21">
        <v>2017</v>
      </c>
      <c r="B28" s="9"/>
      <c r="C28" s="122"/>
      <c r="D28" s="22">
        <f>D27</f>
        <v>4100</v>
      </c>
      <c r="E28" s="23">
        <f t="shared" si="3"/>
        <v>0</v>
      </c>
      <c r="F28" s="10">
        <v>0.8</v>
      </c>
      <c r="G28" s="24">
        <f t="shared" si="4"/>
        <v>0</v>
      </c>
    </row>
    <row r="29" spans="1:7" s="7" customFormat="1" x14ac:dyDescent="0.2">
      <c r="A29" s="21">
        <v>2016</v>
      </c>
      <c r="B29" s="9"/>
      <c r="C29" s="122"/>
      <c r="D29" s="22">
        <f>D27</f>
        <v>4100</v>
      </c>
      <c r="E29" s="23">
        <f t="shared" si="3"/>
        <v>0</v>
      </c>
      <c r="F29" s="10">
        <v>0.7</v>
      </c>
      <c r="G29" s="24">
        <f t="shared" si="4"/>
        <v>0</v>
      </c>
    </row>
    <row r="30" spans="1:7" s="7" customFormat="1" x14ac:dyDescent="0.2">
      <c r="A30" s="21">
        <v>2015</v>
      </c>
      <c r="B30" s="9"/>
      <c r="C30" s="122"/>
      <c r="D30" s="22">
        <f>D28</f>
        <v>4100</v>
      </c>
      <c r="E30" s="23">
        <f t="shared" si="3"/>
        <v>0</v>
      </c>
      <c r="F30" s="10">
        <v>0.6</v>
      </c>
      <c r="G30" s="24">
        <f t="shared" si="4"/>
        <v>0</v>
      </c>
    </row>
    <row r="31" spans="1:7" s="7" customFormat="1" x14ac:dyDescent="0.2">
      <c r="A31" s="21">
        <v>2014</v>
      </c>
      <c r="B31" s="9"/>
      <c r="C31" s="122"/>
      <c r="D31" s="22">
        <f>D29</f>
        <v>4100</v>
      </c>
      <c r="E31" s="23">
        <f t="shared" si="3"/>
        <v>0</v>
      </c>
      <c r="F31" s="10">
        <v>0.5</v>
      </c>
      <c r="G31" s="24">
        <f t="shared" si="4"/>
        <v>0</v>
      </c>
    </row>
    <row r="32" spans="1:7" s="7" customFormat="1" x14ac:dyDescent="0.2">
      <c r="A32" s="21">
        <v>2013</v>
      </c>
      <c r="B32" s="9"/>
      <c r="C32" s="122"/>
      <c r="D32" s="22">
        <f>D30</f>
        <v>4100</v>
      </c>
      <c r="E32" s="23">
        <f t="shared" si="3"/>
        <v>0</v>
      </c>
      <c r="F32" s="10">
        <v>0.4</v>
      </c>
      <c r="G32" s="24">
        <f t="shared" si="4"/>
        <v>0</v>
      </c>
    </row>
    <row r="33" spans="1:7" s="7" customFormat="1" x14ac:dyDescent="0.2">
      <c r="A33" s="21">
        <v>2012</v>
      </c>
      <c r="B33" s="9"/>
      <c r="C33" s="122"/>
      <c r="D33" s="22">
        <f>D27</f>
        <v>4100</v>
      </c>
      <c r="E33" s="23">
        <f t="shared" si="3"/>
        <v>0</v>
      </c>
      <c r="F33" s="10">
        <v>0.3</v>
      </c>
      <c r="G33" s="24">
        <f t="shared" si="4"/>
        <v>0</v>
      </c>
    </row>
    <row r="34" spans="1:7" s="7" customFormat="1" x14ac:dyDescent="0.2">
      <c r="A34" s="248" t="s">
        <v>283</v>
      </c>
      <c r="B34" s="25"/>
      <c r="C34" s="121"/>
      <c r="D34" s="26">
        <f>D27</f>
        <v>4100</v>
      </c>
      <c r="E34" s="27">
        <f t="shared" si="3"/>
        <v>0</v>
      </c>
      <c r="F34" s="28">
        <v>0.2</v>
      </c>
      <c r="G34" s="29">
        <f t="shared" si="4"/>
        <v>0</v>
      </c>
    </row>
    <row r="35" spans="1:7" s="7" customFormat="1" ht="13.5" thickBot="1" x14ac:dyDescent="0.25">
      <c r="A35" s="8" t="s">
        <v>29</v>
      </c>
      <c r="B35" s="8"/>
      <c r="C35" s="8">
        <f>SUM(C27:C34)</f>
        <v>0</v>
      </c>
      <c r="D35" s="8" t="s">
        <v>16</v>
      </c>
      <c r="E35" s="30">
        <f>SUM(E27:E34)</f>
        <v>0</v>
      </c>
      <c r="F35" s="8"/>
      <c r="G35" s="31">
        <f>SUM(G27:G34)</f>
        <v>0</v>
      </c>
    </row>
    <row r="36" spans="1:7" s="7" customFormat="1" ht="13.5" thickTop="1" x14ac:dyDescent="0.2"/>
    <row r="37" spans="1:7" s="7" customFormat="1" x14ac:dyDescent="0.2">
      <c r="A37" s="1" t="s">
        <v>135</v>
      </c>
    </row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/>
    <row r="44" spans="1:7" s="7" customFormat="1" x14ac:dyDescent="0.2"/>
    <row r="45" spans="1:7" s="7" customFormat="1" x14ac:dyDescent="0.2"/>
    <row r="46" spans="1:7" s="7" customFormat="1" x14ac:dyDescent="0.2"/>
    <row r="47" spans="1:7" s="7" customFormat="1" x14ac:dyDescent="0.2"/>
    <row r="48" spans="1:7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</sheetData>
  <sheetProtection password="C782" sheet="1" objects="1" scenarios="1" selectLockedCells="1"/>
  <mergeCells count="2">
    <mergeCell ref="E23:F23"/>
    <mergeCell ref="E4:F4"/>
  </mergeCells>
  <phoneticPr fontId="0" type="noConversion"/>
  <printOptions horizontalCentered="1"/>
  <pageMargins left="0.75" right="0.75" top="0.5" bottom="0.5" header="0.5" footer="0.5"/>
  <pageSetup firstPageNumber="4" orientation="portrait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12" sqref="A12"/>
    </sheetView>
  </sheetViews>
  <sheetFormatPr defaultRowHeight="12.75" x14ac:dyDescent="0.2"/>
  <cols>
    <col min="1" max="1" width="23.140625" customWidth="1"/>
    <col min="2" max="2" width="12" customWidth="1"/>
    <col min="3" max="3" width="5" customWidth="1"/>
    <col min="4" max="4" width="12.140625" customWidth="1"/>
    <col min="5" max="5" width="2.85546875" customWidth="1"/>
    <col min="6" max="6" width="15.7109375" customWidth="1"/>
    <col min="7" max="7" width="2.140625" customWidth="1"/>
    <col min="8" max="8" width="15.7109375" customWidth="1"/>
  </cols>
  <sheetData>
    <row r="1" spans="1:8" ht="18" x14ac:dyDescent="0.25">
      <c r="D1" s="67" t="s">
        <v>50</v>
      </c>
      <c r="E1" s="59"/>
      <c r="F1" s="58"/>
    </row>
    <row r="2" spans="1:8" ht="13.5" customHeight="1" x14ac:dyDescent="0.25">
      <c r="E2" s="59"/>
      <c r="F2" s="58"/>
    </row>
    <row r="3" spans="1:8" ht="15" x14ac:dyDescent="0.25">
      <c r="B3" s="69" t="s">
        <v>34</v>
      </c>
      <c r="C3" s="68">
        <f>Totals!B11</f>
        <v>0</v>
      </c>
      <c r="G3" s="69" t="s">
        <v>35</v>
      </c>
      <c r="H3" s="68">
        <f>Totals!E11</f>
        <v>2019</v>
      </c>
    </row>
    <row r="4" spans="1:8" ht="15" x14ac:dyDescent="0.25">
      <c r="B4" s="69"/>
      <c r="C4" s="68"/>
      <c r="G4" s="69"/>
      <c r="H4" s="68"/>
    </row>
    <row r="5" spans="1:8" x14ac:dyDescent="0.2">
      <c r="A5" s="50" t="s">
        <v>111</v>
      </c>
      <c r="F5">
        <f>Totals!C23</f>
        <v>0</v>
      </c>
    </row>
    <row r="6" spans="1:8" x14ac:dyDescent="0.2">
      <c r="A6" s="50" t="s">
        <v>118</v>
      </c>
      <c r="C6" s="65"/>
      <c r="F6" s="65">
        <f>Totals!C39</f>
        <v>0</v>
      </c>
    </row>
    <row r="7" spans="1:8" x14ac:dyDescent="0.2">
      <c r="A7" s="50" t="s">
        <v>119</v>
      </c>
      <c r="C7" s="66"/>
      <c r="F7" s="66">
        <f>Totals!E39</f>
        <v>0</v>
      </c>
    </row>
    <row r="9" spans="1:8" x14ac:dyDescent="0.2">
      <c r="A9" s="51" t="s">
        <v>129</v>
      </c>
    </row>
    <row r="10" spans="1:8" x14ac:dyDescent="0.2">
      <c r="A10" s="51" t="s">
        <v>130</v>
      </c>
      <c r="F10" s="63" t="s">
        <v>14</v>
      </c>
      <c r="G10" s="63"/>
      <c r="H10" s="63" t="s">
        <v>14</v>
      </c>
    </row>
    <row r="11" spans="1:8" x14ac:dyDescent="0.2">
      <c r="A11" s="182" t="s">
        <v>131</v>
      </c>
      <c r="B11" s="51" t="s">
        <v>52</v>
      </c>
      <c r="F11" s="52" t="s">
        <v>54</v>
      </c>
      <c r="G11" s="64"/>
      <c r="H11" s="52" t="s">
        <v>53</v>
      </c>
    </row>
    <row r="12" spans="1:8" x14ac:dyDescent="0.2">
      <c r="A12" s="123" t="s">
        <v>16</v>
      </c>
      <c r="B12" s="124"/>
      <c r="C12" s="74"/>
      <c r="D12" s="240" t="s">
        <v>16</v>
      </c>
      <c r="E12" s="74"/>
      <c r="F12" s="53">
        <f>Headend!E35</f>
        <v>0</v>
      </c>
      <c r="H12" s="53">
        <f>Headend!G35</f>
        <v>0</v>
      </c>
    </row>
    <row r="13" spans="1:8" ht="13.5" thickBot="1" x14ac:dyDescent="0.25">
      <c r="A13" s="230" t="s">
        <v>121</v>
      </c>
      <c r="B13" s="231"/>
      <c r="C13" s="231"/>
      <c r="D13" s="232"/>
      <c r="E13" s="74"/>
      <c r="F13" s="233"/>
      <c r="G13" s="234"/>
      <c r="H13" s="233"/>
    </row>
    <row r="14" spans="1:8" ht="13.5" thickTop="1" x14ac:dyDescent="0.2">
      <c r="A14" s="235"/>
      <c r="B14" s="231"/>
      <c r="C14" s="231"/>
      <c r="D14" s="232"/>
      <c r="E14" s="74"/>
      <c r="F14" s="236"/>
      <c r="G14" s="74"/>
      <c r="H14" s="236"/>
    </row>
    <row r="15" spans="1:8" x14ac:dyDescent="0.2">
      <c r="A15" s="230" t="s">
        <v>51</v>
      </c>
      <c r="B15" s="231"/>
      <c r="C15" s="231"/>
      <c r="D15" s="232"/>
      <c r="E15" s="74"/>
      <c r="F15" s="236"/>
      <c r="G15" s="74"/>
      <c r="H15" s="236"/>
    </row>
    <row r="16" spans="1:8" x14ac:dyDescent="0.2">
      <c r="A16" s="230" t="s">
        <v>148</v>
      </c>
      <c r="B16" s="237"/>
      <c r="C16" s="231"/>
      <c r="D16" s="149" t="s">
        <v>112</v>
      </c>
      <c r="E16" s="74"/>
      <c r="F16" s="149" t="s">
        <v>14</v>
      </c>
      <c r="G16" s="74"/>
      <c r="H16" s="149" t="s">
        <v>14</v>
      </c>
    </row>
    <row r="17" spans="1:8" s="176" customFormat="1" x14ac:dyDescent="0.2">
      <c r="A17" s="237" t="s">
        <v>131</v>
      </c>
      <c r="B17" s="231"/>
      <c r="C17" s="231"/>
      <c r="D17" s="238" t="s">
        <v>113</v>
      </c>
      <c r="E17" s="231"/>
      <c r="F17" s="238" t="s">
        <v>54</v>
      </c>
      <c r="G17" s="239"/>
      <c r="H17" s="238" t="s">
        <v>53</v>
      </c>
    </row>
    <row r="18" spans="1:8" x14ac:dyDescent="0.2">
      <c r="A18" s="125" t="s">
        <v>16</v>
      </c>
      <c r="B18" s="124"/>
      <c r="D18" s="175"/>
      <c r="F18" s="53" t="e">
        <f>(F6*D18)/F5</f>
        <v>#DIV/0!</v>
      </c>
      <c r="H18" s="53" t="e">
        <f>(F7*D18)/F5</f>
        <v>#DIV/0!</v>
      </c>
    </row>
    <row r="19" spans="1:8" x14ac:dyDescent="0.2">
      <c r="A19" s="125"/>
      <c r="B19" s="124"/>
      <c r="D19" s="175"/>
      <c r="F19" s="53" t="e">
        <f>(F6*D19)/F5</f>
        <v>#DIV/0!</v>
      </c>
      <c r="H19" s="53" t="e">
        <f>(F7*D19)/F5</f>
        <v>#DIV/0!</v>
      </c>
    </row>
    <row r="20" spans="1:8" x14ac:dyDescent="0.2">
      <c r="A20" s="125"/>
      <c r="B20" s="124"/>
      <c r="D20" s="175"/>
      <c r="F20" s="53" t="e">
        <f>(F6*D20)/F5</f>
        <v>#DIV/0!</v>
      </c>
      <c r="H20" s="53" t="e">
        <f>(F7*D20)/F5</f>
        <v>#DIV/0!</v>
      </c>
    </row>
    <row r="21" spans="1:8" x14ac:dyDescent="0.2">
      <c r="A21" s="125"/>
      <c r="B21" s="124"/>
      <c r="D21" s="175"/>
      <c r="F21" s="53" t="e">
        <f>(F6*D21)/F5</f>
        <v>#DIV/0!</v>
      </c>
      <c r="H21" s="53" t="e">
        <f>(F7*D21)/F5</f>
        <v>#DIV/0!</v>
      </c>
    </row>
    <row r="22" spans="1:8" x14ac:dyDescent="0.2">
      <c r="A22" s="125"/>
      <c r="B22" s="124"/>
      <c r="D22" s="175"/>
      <c r="F22" s="53" t="e">
        <f>(F6*D22)/F5</f>
        <v>#DIV/0!</v>
      </c>
      <c r="H22" s="53" t="e">
        <f>(F7*D22)/F5</f>
        <v>#DIV/0!</v>
      </c>
    </row>
    <row r="23" spans="1:8" x14ac:dyDescent="0.2">
      <c r="A23" s="125"/>
      <c r="B23" s="124"/>
      <c r="D23" s="175"/>
      <c r="F23" s="53" t="e">
        <f>(F6*D23)/F5</f>
        <v>#DIV/0!</v>
      </c>
      <c r="H23" s="53" t="e">
        <f>(F7*D23)/F5</f>
        <v>#DIV/0!</v>
      </c>
    </row>
    <row r="24" spans="1:8" x14ac:dyDescent="0.2">
      <c r="A24" s="125"/>
      <c r="B24" s="124"/>
      <c r="D24" s="175"/>
      <c r="F24" s="53" t="e">
        <f>(F6*D24)/F5</f>
        <v>#DIV/0!</v>
      </c>
      <c r="H24" s="53" t="e">
        <f>(F7*D24)/F5</f>
        <v>#DIV/0!</v>
      </c>
    </row>
    <row r="25" spans="1:8" x14ac:dyDescent="0.2">
      <c r="A25" s="125"/>
      <c r="B25" s="124"/>
      <c r="D25" s="175"/>
      <c r="F25" s="53" t="e">
        <f>(F6*D25)/F5</f>
        <v>#DIV/0!</v>
      </c>
      <c r="H25" s="53" t="e">
        <f>(F7*D25)/F5</f>
        <v>#DIV/0!</v>
      </c>
    </row>
    <row r="26" spans="1:8" x14ac:dyDescent="0.2">
      <c r="A26" s="125"/>
      <c r="B26" s="124"/>
      <c r="D26" s="175"/>
      <c r="F26" s="53" t="e">
        <f>(F6*D26)/F5</f>
        <v>#DIV/0!</v>
      </c>
      <c r="H26" s="53" t="e">
        <f>(F7*D26)/F5</f>
        <v>#DIV/0!</v>
      </c>
    </row>
    <row r="27" spans="1:8" x14ac:dyDescent="0.2">
      <c r="A27" s="125"/>
      <c r="B27" s="124"/>
      <c r="D27" s="175"/>
      <c r="F27" s="53" t="e">
        <f>(F6*D27)/F5</f>
        <v>#DIV/0!</v>
      </c>
      <c r="H27" s="53" t="e">
        <f>(F7*D27)/F5</f>
        <v>#DIV/0!</v>
      </c>
    </row>
    <row r="28" spans="1:8" x14ac:dyDescent="0.2">
      <c r="A28" s="125"/>
      <c r="B28" s="124"/>
      <c r="D28" s="175"/>
      <c r="F28" s="53" t="e">
        <f>(F6*D28)/F5</f>
        <v>#DIV/0!</v>
      </c>
      <c r="H28" s="53" t="e">
        <f>(F7*D28)/F5</f>
        <v>#DIV/0!</v>
      </c>
    </row>
    <row r="29" spans="1:8" x14ac:dyDescent="0.2">
      <c r="A29" s="125"/>
      <c r="B29" s="124"/>
      <c r="D29" s="175"/>
      <c r="F29" s="53" t="e">
        <f>(F6*D29)/F5</f>
        <v>#DIV/0!</v>
      </c>
      <c r="H29" s="53" t="e">
        <f>(F7*D29)/F5</f>
        <v>#DIV/0!</v>
      </c>
    </row>
    <row r="30" spans="1:8" x14ac:dyDescent="0.2">
      <c r="A30" s="125"/>
      <c r="B30" s="124"/>
      <c r="D30" s="175"/>
      <c r="F30" s="53" t="e">
        <f>(F6*D30)/F5</f>
        <v>#DIV/0!</v>
      </c>
      <c r="H30" s="53" t="e">
        <f>(F7*D30)/F5</f>
        <v>#DIV/0!</v>
      </c>
    </row>
    <row r="31" spans="1:8" x14ac:dyDescent="0.2">
      <c r="A31" s="125"/>
      <c r="B31" s="124"/>
      <c r="D31" s="175"/>
      <c r="F31" s="53" t="e">
        <f>(F6*D31)/F5</f>
        <v>#DIV/0!</v>
      </c>
      <c r="H31" s="53" t="e">
        <f>(F7*D31)/F5</f>
        <v>#DIV/0!</v>
      </c>
    </row>
    <row r="32" spans="1:8" x14ac:dyDescent="0.2">
      <c r="A32" s="125"/>
      <c r="B32" s="124"/>
      <c r="D32" s="175"/>
      <c r="F32" s="53" t="e">
        <f>(F6*D32)/F5</f>
        <v>#DIV/0!</v>
      </c>
      <c r="H32" s="53" t="e">
        <f>(F7*D32)/F5</f>
        <v>#DIV/0!</v>
      </c>
    </row>
    <row r="33" spans="1:8" x14ac:dyDescent="0.2">
      <c r="A33" s="125"/>
      <c r="B33" s="124"/>
      <c r="D33" s="175"/>
      <c r="F33" s="53" t="e">
        <f>(F6*D33)/F5</f>
        <v>#DIV/0!</v>
      </c>
      <c r="H33" s="53" t="e">
        <f>(F7*D33)/F5</f>
        <v>#DIV/0!</v>
      </c>
    </row>
    <row r="34" spans="1:8" x14ac:dyDescent="0.2">
      <c r="A34" s="125"/>
      <c r="B34" s="124"/>
      <c r="D34" s="175"/>
      <c r="F34" s="53" t="e">
        <f>(F6*D34)/F5</f>
        <v>#DIV/0!</v>
      </c>
      <c r="H34" s="53" t="e">
        <f>(F7*D34)/F5</f>
        <v>#DIV/0!</v>
      </c>
    </row>
    <row r="35" spans="1:8" x14ac:dyDescent="0.2">
      <c r="A35" s="125"/>
      <c r="B35" s="124"/>
      <c r="D35" s="175"/>
      <c r="F35" s="53" t="e">
        <f>(F6*D35)/F5</f>
        <v>#DIV/0!</v>
      </c>
      <c r="H35" s="53" t="e">
        <f>(F7*D35)/F5</f>
        <v>#DIV/0!</v>
      </c>
    </row>
    <row r="36" spans="1:8" x14ac:dyDescent="0.2">
      <c r="A36" s="125"/>
      <c r="B36" s="124"/>
      <c r="D36" s="175"/>
      <c r="F36" s="53" t="e">
        <f>(F6*D36)/F5</f>
        <v>#DIV/0!</v>
      </c>
      <c r="H36" s="53" t="e">
        <f>(F7*D36)/F5</f>
        <v>#DIV/0!</v>
      </c>
    </row>
    <row r="37" spans="1:8" x14ac:dyDescent="0.2">
      <c r="A37" s="125"/>
      <c r="B37" s="124"/>
      <c r="D37" s="175"/>
      <c r="F37" s="53" t="e">
        <f>(F6*D37)/F5</f>
        <v>#DIV/0!</v>
      </c>
      <c r="H37" s="53" t="e">
        <f>(F7*D37)/F5</f>
        <v>#DIV/0!</v>
      </c>
    </row>
    <row r="38" spans="1:8" x14ac:dyDescent="0.2">
      <c r="A38" s="125"/>
      <c r="B38" s="124"/>
      <c r="D38" s="175"/>
      <c r="F38" s="53" t="e">
        <f>(F6*D38)/F5</f>
        <v>#DIV/0!</v>
      </c>
      <c r="H38" s="53" t="e">
        <f>(F7*D38)/F5</f>
        <v>#DIV/0!</v>
      </c>
    </row>
    <row r="39" spans="1:8" x14ac:dyDescent="0.2">
      <c r="A39" s="125"/>
      <c r="B39" s="124"/>
      <c r="D39" s="175"/>
      <c r="F39" s="53" t="e">
        <f>(F6*D39)/F5</f>
        <v>#DIV/0!</v>
      </c>
      <c r="H39" s="53" t="e">
        <f>(F7*D39)/F5</f>
        <v>#DIV/0!</v>
      </c>
    </row>
    <row r="40" spans="1:8" x14ac:dyDescent="0.2">
      <c r="A40" s="125"/>
      <c r="B40" s="124"/>
      <c r="D40" s="175"/>
      <c r="F40" s="54" t="e">
        <f>(F6*D40)/F5</f>
        <v>#DIV/0!</v>
      </c>
      <c r="G40" s="55"/>
      <c r="H40" s="54" t="e">
        <f>(F7*D40)/F5</f>
        <v>#DIV/0!</v>
      </c>
    </row>
    <row r="41" spans="1:8" ht="13.5" thickBot="1" x14ac:dyDescent="0.25">
      <c r="A41" s="50" t="s">
        <v>120</v>
      </c>
      <c r="D41" s="183" t="e">
        <f>SUM(D12:D40)/F5</f>
        <v>#DIV/0!</v>
      </c>
      <c r="F41" s="56" t="e">
        <f>SUM(F18:F40)</f>
        <v>#DIV/0!</v>
      </c>
      <c r="G41" s="57"/>
      <c r="H41" s="56" t="e">
        <f>SUM(H18:H40)</f>
        <v>#DIV/0!</v>
      </c>
    </row>
    <row r="42" spans="1:8" ht="13.5" thickTop="1" x14ac:dyDescent="0.2"/>
    <row r="43" spans="1:8" x14ac:dyDescent="0.2">
      <c r="A43" s="1" t="s">
        <v>114</v>
      </c>
    </row>
    <row r="44" spans="1:8" x14ac:dyDescent="0.2">
      <c r="A44" s="1" t="s">
        <v>115</v>
      </c>
    </row>
    <row r="45" spans="1:8" x14ac:dyDescent="0.2">
      <c r="A45" s="1" t="s">
        <v>116</v>
      </c>
    </row>
    <row r="46" spans="1:8" x14ac:dyDescent="0.2">
      <c r="A46" s="1" t="s">
        <v>117</v>
      </c>
    </row>
    <row r="48" spans="1:8" ht="15.75" x14ac:dyDescent="0.25">
      <c r="E48" s="184" t="s">
        <v>141</v>
      </c>
      <c r="F48" s="185" t="e">
        <f>Totals!C41-Allocation!F12-Allocation!F41</f>
        <v>#DIV/0!</v>
      </c>
    </row>
    <row r="50" spans="7:8" ht="15.75" x14ac:dyDescent="0.25">
      <c r="G50" s="184" t="s">
        <v>142</v>
      </c>
      <c r="H50" s="186" t="e">
        <f>Totals!E41-Allocation!H12-Allocation!H41</f>
        <v>#DIV/0!</v>
      </c>
    </row>
  </sheetData>
  <sheetProtection password="C782" sheet="1" objects="1" scenarios="1" selectLockedCells="1"/>
  <phoneticPr fontId="14" type="noConversion"/>
  <printOptions horizontalCentered="1"/>
  <pageMargins left="0.75" right="0.75" top="0.5" bottom="0.5" header="0.5" footer="0.5"/>
  <pageSetup firstPageNumber="5" orientation="portrait" useFirstPageNumber="1" r:id="rId1"/>
  <headerFooter alignWithMargins="0">
    <oddFooter>&amp;R&amp;P</oddFooter>
  </headerFooter>
  <ignoredErrors>
    <ignoredError sqref="F18:H41 D41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Normal="100" workbookViewId="0">
      <selection activeCell="A13" sqref="A13"/>
    </sheetView>
  </sheetViews>
  <sheetFormatPr defaultRowHeight="12.75" x14ac:dyDescent="0.2"/>
  <cols>
    <col min="1" max="1" width="9" style="74" customWidth="1"/>
    <col min="2" max="2" width="10.7109375" style="74" customWidth="1"/>
    <col min="3" max="4" width="20.7109375" style="74" customWidth="1"/>
    <col min="5" max="5" width="10.7109375" style="74" customWidth="1"/>
    <col min="6" max="6" width="11.7109375" style="74" customWidth="1"/>
    <col min="7" max="7" width="9.85546875" style="74" customWidth="1"/>
    <col min="8" max="8" width="11.7109375" style="74" customWidth="1"/>
    <col min="9" max="9" width="10.42578125" style="74" customWidth="1"/>
    <col min="10" max="11" width="11.7109375" style="74" customWidth="1"/>
    <col min="12" max="16384" width="9.140625" style="74"/>
  </cols>
  <sheetData>
    <row r="1" spans="1:10" ht="18" x14ac:dyDescent="0.25">
      <c r="C1" s="432" t="s">
        <v>69</v>
      </c>
      <c r="D1" s="427"/>
    </row>
    <row r="2" spans="1:10" s="139" customFormat="1" ht="18" x14ac:dyDescent="0.25">
      <c r="C2" s="432" t="s">
        <v>77</v>
      </c>
      <c r="D2" s="427"/>
      <c r="G2" s="126"/>
      <c r="H2" s="126"/>
    </row>
    <row r="3" spans="1:10" s="139" customFormat="1" ht="18" x14ac:dyDescent="0.25">
      <c r="D3" s="126"/>
      <c r="G3" s="126"/>
      <c r="H3" s="126"/>
    </row>
    <row r="4" spans="1:10" s="34" customFormat="1" ht="15" customHeight="1" x14ac:dyDescent="0.25">
      <c r="B4" s="79" t="s">
        <v>34</v>
      </c>
      <c r="C4" s="140">
        <f>Totals!B11</f>
        <v>0</v>
      </c>
      <c r="E4" s="79" t="s">
        <v>35</v>
      </c>
      <c r="F4" s="141">
        <f>Totals!E11</f>
        <v>2019</v>
      </c>
      <c r="G4" s="35"/>
      <c r="H4" s="35"/>
    </row>
    <row r="5" spans="1:10" s="34" customFormat="1" ht="15" customHeight="1" x14ac:dyDescent="0.25">
      <c r="B5" s="79"/>
      <c r="C5" s="79"/>
      <c r="D5" s="140"/>
      <c r="E5" s="79"/>
      <c r="F5" s="141"/>
      <c r="G5" s="35"/>
      <c r="H5" s="35"/>
    </row>
    <row r="6" spans="1:10" s="34" customFormat="1" ht="15" customHeight="1" x14ac:dyDescent="0.25">
      <c r="A6" s="326" t="s">
        <v>289</v>
      </c>
      <c r="B6" s="79"/>
      <c r="C6" s="79"/>
      <c r="D6" s="140"/>
      <c r="E6" s="79"/>
      <c r="F6" s="141"/>
      <c r="G6" s="35"/>
      <c r="H6" s="35"/>
    </row>
    <row r="7" spans="1:10" s="34" customFormat="1" ht="15" customHeight="1" x14ac:dyDescent="0.25">
      <c r="A7" s="326" t="s">
        <v>290</v>
      </c>
      <c r="B7" s="79"/>
      <c r="C7" s="79"/>
      <c r="D7" s="140"/>
      <c r="E7" s="79"/>
      <c r="F7" s="141"/>
      <c r="G7" s="35"/>
      <c r="H7" s="35"/>
    </row>
    <row r="8" spans="1:10" s="34" customFormat="1" ht="15" customHeight="1" x14ac:dyDescent="0.25">
      <c r="A8" s="326" t="s">
        <v>291</v>
      </c>
      <c r="H8" s="35"/>
    </row>
    <row r="9" spans="1:10" s="34" customFormat="1" ht="15" customHeight="1" x14ac:dyDescent="0.25">
      <c r="A9" s="71"/>
      <c r="H9" s="35"/>
    </row>
    <row r="10" spans="1:10" s="71" customFormat="1" ht="15" customHeight="1" x14ac:dyDescent="0.2">
      <c r="A10" s="85" t="s">
        <v>74</v>
      </c>
      <c r="B10" s="85"/>
      <c r="C10" s="85"/>
      <c r="D10" s="86"/>
      <c r="E10" s="86"/>
      <c r="F10" s="86"/>
      <c r="G10" s="86"/>
      <c r="H10" s="86"/>
      <c r="I10" s="86"/>
      <c r="J10" s="86"/>
    </row>
    <row r="11" spans="1:10" s="71" customFormat="1" ht="15" customHeight="1" x14ac:dyDescent="0.2">
      <c r="A11" s="80" t="s">
        <v>56</v>
      </c>
      <c r="B11" s="80"/>
      <c r="C11" s="426" t="s">
        <v>47</v>
      </c>
      <c r="D11" s="433"/>
      <c r="E11" s="70"/>
      <c r="F11" s="87" t="s">
        <v>36</v>
      </c>
      <c r="G11" s="73"/>
      <c r="H11" s="73"/>
      <c r="I11" s="81"/>
      <c r="J11" s="70"/>
    </row>
    <row r="12" spans="1:10" s="71" customFormat="1" ht="15" customHeight="1" thickBot="1" x14ac:dyDescent="0.25">
      <c r="A12" s="142" t="s">
        <v>57</v>
      </c>
      <c r="B12" s="142"/>
      <c r="C12" s="434" t="s">
        <v>48</v>
      </c>
      <c r="D12" s="435"/>
      <c r="E12" s="112"/>
      <c r="F12" s="112" t="s">
        <v>37</v>
      </c>
      <c r="G12" s="73"/>
      <c r="H12" s="73"/>
      <c r="I12" s="81"/>
      <c r="J12" s="70"/>
    </row>
    <row r="13" spans="1:10" s="71" customFormat="1" ht="15" customHeight="1" x14ac:dyDescent="0.2">
      <c r="A13" s="148"/>
      <c r="C13" s="425"/>
      <c r="D13" s="431"/>
      <c r="F13" s="264"/>
      <c r="G13" s="72"/>
    </row>
    <row r="14" spans="1:10" s="71" customFormat="1" ht="15" customHeight="1" x14ac:dyDescent="0.2">
      <c r="A14" s="263"/>
      <c r="C14" s="424"/>
      <c r="D14" s="430"/>
      <c r="F14" s="265"/>
      <c r="G14" s="72"/>
    </row>
    <row r="15" spans="1:10" s="71" customFormat="1" ht="15" customHeight="1" x14ac:dyDescent="0.2">
      <c r="A15" s="148"/>
      <c r="C15" s="424"/>
      <c r="D15" s="430"/>
      <c r="F15" s="266"/>
      <c r="G15" s="72"/>
    </row>
    <row r="16" spans="1:10" s="71" customFormat="1" ht="15" customHeight="1" x14ac:dyDescent="0.2">
      <c r="A16" s="263"/>
      <c r="C16" s="424"/>
      <c r="D16" s="430"/>
      <c r="F16" s="265"/>
      <c r="G16" s="72"/>
    </row>
    <row r="17" spans="1:10" s="71" customFormat="1" ht="15" customHeight="1" x14ac:dyDescent="0.2">
      <c r="A17" s="148"/>
      <c r="C17" s="424"/>
      <c r="D17" s="430"/>
      <c r="F17" s="266"/>
      <c r="G17" s="72"/>
    </row>
    <row r="18" spans="1:10" s="71" customFormat="1" ht="15" customHeight="1" x14ac:dyDescent="0.2">
      <c r="A18" s="263"/>
      <c r="C18" s="424"/>
      <c r="D18" s="430"/>
      <c r="F18" s="265"/>
      <c r="G18" s="72"/>
    </row>
    <row r="19" spans="1:10" s="71" customFormat="1" ht="15" customHeight="1" x14ac:dyDescent="0.2">
      <c r="A19" s="148"/>
      <c r="C19" s="424"/>
      <c r="D19" s="430"/>
      <c r="F19" s="266"/>
      <c r="G19" s="72"/>
    </row>
    <row r="20" spans="1:10" s="71" customFormat="1" ht="15" customHeight="1" x14ac:dyDescent="0.2">
      <c r="A20" s="263"/>
      <c r="C20" s="424"/>
      <c r="D20" s="430"/>
      <c r="F20" s="266"/>
      <c r="G20" s="72"/>
    </row>
    <row r="21" spans="1:10" s="89" customFormat="1" ht="15" customHeight="1" x14ac:dyDescent="0.2">
      <c r="A21" s="422" t="s">
        <v>273</v>
      </c>
      <c r="B21" s="423"/>
      <c r="C21" s="423"/>
      <c r="D21" s="423"/>
      <c r="E21" s="423"/>
      <c r="F21" s="423"/>
      <c r="G21" s="88"/>
      <c r="H21" s="143"/>
      <c r="I21" s="88"/>
      <c r="J21" s="88"/>
    </row>
    <row r="22" spans="1:10" s="89" customFormat="1" ht="15" customHeight="1" x14ac:dyDescent="0.2">
      <c r="A22" s="144"/>
      <c r="B22" s="144"/>
      <c r="C22" s="144"/>
      <c r="D22" s="88"/>
      <c r="E22" s="88"/>
      <c r="F22" s="88"/>
      <c r="G22" s="88"/>
      <c r="H22" s="88"/>
      <c r="I22" s="88"/>
      <c r="J22" s="88"/>
    </row>
    <row r="23" spans="1:10" s="91" customFormat="1" ht="15" customHeight="1" x14ac:dyDescent="0.2">
      <c r="A23" s="85" t="s">
        <v>75</v>
      </c>
      <c r="B23" s="85"/>
      <c r="C23" s="85"/>
      <c r="F23" s="145"/>
      <c r="I23" s="90"/>
    </row>
    <row r="24" spans="1:10" s="91" customFormat="1" ht="15" customHeight="1" x14ac:dyDescent="0.2">
      <c r="A24" s="43" t="s">
        <v>56</v>
      </c>
      <c r="B24" s="40"/>
      <c r="C24" s="426" t="s">
        <v>78</v>
      </c>
      <c r="D24" s="427"/>
      <c r="E24" s="90"/>
      <c r="F24" s="42" t="s">
        <v>23</v>
      </c>
      <c r="G24" s="90"/>
      <c r="H24" s="90"/>
      <c r="J24" s="90"/>
    </row>
    <row r="25" spans="1:10" s="91" customFormat="1" ht="15" customHeight="1" thickBot="1" x14ac:dyDescent="0.25">
      <c r="A25" s="110" t="s">
        <v>57</v>
      </c>
      <c r="B25" s="111"/>
      <c r="C25" s="428" t="s">
        <v>24</v>
      </c>
      <c r="D25" s="429"/>
      <c r="E25" s="146"/>
      <c r="F25" s="110" t="s">
        <v>24</v>
      </c>
      <c r="G25" s="92"/>
      <c r="H25" s="92"/>
      <c r="J25" s="92"/>
    </row>
    <row r="26" spans="1:10" s="91" customFormat="1" ht="15" customHeight="1" x14ac:dyDescent="0.2">
      <c r="A26" s="226" t="s">
        <v>16</v>
      </c>
      <c r="B26" s="43"/>
      <c r="C26" s="425"/>
      <c r="D26" s="425"/>
      <c r="E26" s="92"/>
      <c r="F26" s="267"/>
      <c r="G26" s="92"/>
      <c r="H26" s="92"/>
      <c r="J26" s="92"/>
    </row>
    <row r="27" spans="1:10" s="91" customFormat="1" ht="15" customHeight="1" x14ac:dyDescent="0.2">
      <c r="A27" s="263"/>
      <c r="B27" s="43"/>
      <c r="C27" s="424"/>
      <c r="D27" s="424"/>
      <c r="E27" s="92"/>
      <c r="F27" s="266"/>
      <c r="G27" s="92"/>
      <c r="H27" s="92"/>
      <c r="J27" s="92"/>
    </row>
    <row r="28" spans="1:10" s="91" customFormat="1" ht="15" customHeight="1" x14ac:dyDescent="0.2">
      <c r="A28" s="226"/>
      <c r="B28" s="90"/>
      <c r="C28" s="424"/>
      <c r="D28" s="424"/>
      <c r="E28" s="92"/>
      <c r="F28" s="267"/>
      <c r="G28" s="92"/>
      <c r="H28" s="92"/>
      <c r="J28" s="92"/>
    </row>
    <row r="29" spans="1:10" s="91" customFormat="1" ht="15" customHeight="1" x14ac:dyDescent="0.2">
      <c r="A29" s="263"/>
      <c r="B29" s="90"/>
      <c r="C29" s="424"/>
      <c r="D29" s="424"/>
      <c r="E29" s="92"/>
      <c r="F29" s="266"/>
      <c r="G29" s="92"/>
      <c r="H29" s="92"/>
      <c r="J29" s="92"/>
    </row>
    <row r="30" spans="1:10" s="91" customFormat="1" ht="15" customHeight="1" x14ac:dyDescent="0.2">
      <c r="A30" s="148"/>
      <c r="B30" s="93"/>
      <c r="C30" s="424"/>
      <c r="D30" s="424"/>
      <c r="E30" s="94"/>
      <c r="F30" s="265"/>
      <c r="G30" s="94"/>
      <c r="H30" s="94"/>
      <c r="J30" s="94"/>
    </row>
    <row r="31" spans="1:10" s="91" customFormat="1" ht="15" customHeight="1" x14ac:dyDescent="0.2">
      <c r="A31" s="263"/>
      <c r="B31" s="93"/>
      <c r="C31" s="424"/>
      <c r="D31" s="424"/>
      <c r="E31" s="94"/>
      <c r="F31" s="266"/>
      <c r="G31" s="94"/>
      <c r="H31" s="94"/>
      <c r="J31" s="94"/>
    </row>
    <row r="32" spans="1:10" s="91" customFormat="1" ht="15" customHeight="1" x14ac:dyDescent="0.2">
      <c r="A32" s="148"/>
      <c r="B32" s="93"/>
      <c r="C32" s="424"/>
      <c r="D32" s="424"/>
      <c r="E32" s="94"/>
      <c r="F32" s="265"/>
      <c r="G32" s="94"/>
      <c r="H32" s="94"/>
      <c r="J32" s="94"/>
    </row>
    <row r="33" spans="1:10" s="91" customFormat="1" ht="15" customHeight="1" x14ac:dyDescent="0.2">
      <c r="A33" s="263"/>
      <c r="B33" s="90"/>
      <c r="C33" s="424"/>
      <c r="D33" s="424"/>
      <c r="E33" s="92"/>
      <c r="F33" s="266"/>
      <c r="G33" s="92"/>
      <c r="H33" s="92"/>
      <c r="J33" s="92"/>
    </row>
    <row r="34" spans="1:10" s="91" customFormat="1" ht="15" customHeight="1" x14ac:dyDescent="0.2">
      <c r="A34" s="422" t="s">
        <v>272</v>
      </c>
      <c r="B34" s="423"/>
      <c r="C34" s="423"/>
      <c r="D34" s="423"/>
      <c r="E34" s="423"/>
      <c r="F34" s="423"/>
      <c r="G34" s="92"/>
      <c r="H34" s="92"/>
      <c r="J34" s="92"/>
    </row>
    <row r="35" spans="1:10" s="91" customFormat="1" ht="15" customHeight="1" x14ac:dyDescent="0.2">
      <c r="A35" s="90"/>
      <c r="B35" s="90"/>
      <c r="C35" s="90"/>
      <c r="D35" s="92"/>
      <c r="E35" s="92"/>
      <c r="F35" s="92"/>
      <c r="G35" s="92"/>
      <c r="H35" s="92"/>
      <c r="J35" s="92"/>
    </row>
    <row r="36" spans="1:10" s="91" customFormat="1" ht="15" customHeight="1" x14ac:dyDescent="0.2">
      <c r="A36" s="147" t="s">
        <v>76</v>
      </c>
      <c r="B36" s="93"/>
      <c r="C36" s="93"/>
      <c r="D36" s="95"/>
      <c r="E36" s="95"/>
      <c r="F36" s="96"/>
      <c r="G36" s="93"/>
      <c r="H36" s="92"/>
      <c r="J36" s="94"/>
    </row>
    <row r="37" spans="1:10" s="97" customFormat="1" ht="15" customHeight="1" x14ac:dyDescent="0.2">
      <c r="A37" s="43" t="s">
        <v>56</v>
      </c>
      <c r="B37" s="40"/>
      <c r="C37" s="426" t="s">
        <v>80</v>
      </c>
      <c r="D37" s="427"/>
      <c r="E37" s="90"/>
      <c r="F37" s="87" t="s">
        <v>81</v>
      </c>
      <c r="H37" s="94"/>
      <c r="J37" s="94"/>
    </row>
    <row r="38" spans="1:10" s="91" customFormat="1" ht="15" customHeight="1" thickBot="1" x14ac:dyDescent="0.25">
      <c r="A38" s="110" t="s">
        <v>57</v>
      </c>
      <c r="B38" s="111"/>
      <c r="C38" s="428" t="s">
        <v>79</v>
      </c>
      <c r="D38" s="429"/>
      <c r="E38" s="146"/>
      <c r="F38" s="112" t="s">
        <v>79</v>
      </c>
    </row>
    <row r="39" spans="1:10" s="91" customFormat="1" ht="15" customHeight="1" x14ac:dyDescent="0.2">
      <c r="A39" s="226"/>
      <c r="B39" s="43"/>
      <c r="C39" s="425"/>
      <c r="D39" s="425"/>
      <c r="E39" s="92"/>
      <c r="F39" s="223"/>
    </row>
    <row r="40" spans="1:10" s="91" customFormat="1" ht="15" customHeight="1" x14ac:dyDescent="0.2">
      <c r="A40" s="263"/>
      <c r="B40" s="43"/>
      <c r="C40" s="424"/>
      <c r="D40" s="424"/>
      <c r="E40" s="92"/>
      <c r="F40" s="224"/>
      <c r="G40" s="98"/>
    </row>
    <row r="41" spans="1:10" s="91" customFormat="1" ht="15" customHeight="1" x14ac:dyDescent="0.2">
      <c r="A41" s="226"/>
      <c r="B41" s="90"/>
      <c r="C41" s="424"/>
      <c r="D41" s="424"/>
      <c r="E41" s="92"/>
      <c r="F41" s="223"/>
      <c r="G41" s="98"/>
    </row>
    <row r="42" spans="1:10" s="91" customFormat="1" ht="15" customHeight="1" x14ac:dyDescent="0.2">
      <c r="A42" s="263"/>
      <c r="B42" s="90"/>
      <c r="C42" s="424"/>
      <c r="D42" s="424"/>
      <c r="E42" s="92"/>
      <c r="F42" s="224"/>
      <c r="G42" s="98"/>
    </row>
    <row r="43" spans="1:10" s="91" customFormat="1" ht="15" customHeight="1" x14ac:dyDescent="0.2">
      <c r="A43" s="148"/>
      <c r="B43" s="93"/>
      <c r="C43" s="424"/>
      <c r="D43" s="424"/>
      <c r="E43" s="94"/>
      <c r="F43" s="225"/>
      <c r="G43" s="98"/>
    </row>
    <row r="44" spans="1:10" s="91" customFormat="1" ht="15" customHeight="1" x14ac:dyDescent="0.2">
      <c r="A44" s="263"/>
      <c r="B44" s="93"/>
      <c r="C44" s="424"/>
      <c r="D44" s="424"/>
      <c r="E44" s="94"/>
      <c r="F44" s="224"/>
      <c r="G44" s="98"/>
    </row>
    <row r="45" spans="1:10" s="91" customFormat="1" ht="15" customHeight="1" x14ac:dyDescent="0.2">
      <c r="A45" s="148"/>
      <c r="B45" s="93"/>
      <c r="C45" s="424"/>
      <c r="D45" s="424"/>
      <c r="E45" s="94"/>
      <c r="F45" s="225"/>
      <c r="G45" s="98"/>
    </row>
    <row r="46" spans="1:10" s="91" customFormat="1" ht="15" customHeight="1" x14ac:dyDescent="0.2">
      <c r="A46" s="263"/>
      <c r="B46" s="90"/>
      <c r="C46" s="424"/>
      <c r="D46" s="424"/>
      <c r="E46" s="92"/>
      <c r="F46" s="224"/>
      <c r="G46" s="98"/>
    </row>
    <row r="47" spans="1:10" s="91" customFormat="1" ht="15" customHeight="1" x14ac:dyDescent="0.2">
      <c r="A47" s="422" t="s">
        <v>274</v>
      </c>
      <c r="B47" s="423"/>
      <c r="C47" s="423"/>
      <c r="D47" s="423"/>
      <c r="E47" s="423"/>
      <c r="F47" s="423"/>
      <c r="G47" s="98"/>
    </row>
    <row r="48" spans="1:10" s="91" customFormat="1" ht="14.1" customHeight="1" x14ac:dyDescent="0.2">
      <c r="A48" s="39"/>
      <c r="F48" s="90"/>
      <c r="G48" s="98"/>
    </row>
    <row r="49" spans="6:7" s="91" customFormat="1" ht="14.1" customHeight="1" x14ac:dyDescent="0.2">
      <c r="F49" s="90"/>
      <c r="G49" s="98"/>
    </row>
    <row r="50" spans="6:7" s="91" customFormat="1" ht="11.25" x14ac:dyDescent="0.2">
      <c r="F50" s="90"/>
      <c r="G50" s="98"/>
    </row>
    <row r="51" spans="6:7" s="91" customFormat="1" ht="11.25" x14ac:dyDescent="0.2">
      <c r="F51" s="90"/>
      <c r="G51" s="98"/>
    </row>
    <row r="52" spans="6:7" s="91" customFormat="1" ht="11.25" x14ac:dyDescent="0.2">
      <c r="F52" s="90"/>
      <c r="G52" s="98"/>
    </row>
    <row r="53" spans="6:7" x14ac:dyDescent="0.2">
      <c r="F53" s="90"/>
      <c r="G53" s="98"/>
    </row>
    <row r="54" spans="6:7" x14ac:dyDescent="0.2">
      <c r="F54" s="90"/>
      <c r="G54" s="98"/>
    </row>
    <row r="55" spans="6:7" x14ac:dyDescent="0.2">
      <c r="F55" s="90"/>
      <c r="G55" s="98"/>
    </row>
  </sheetData>
  <sheetProtection password="C782" sheet="1" objects="1" scenarios="1" selectLockedCells="1"/>
  <mergeCells count="35">
    <mergeCell ref="C1:D1"/>
    <mergeCell ref="C2:D2"/>
    <mergeCell ref="C11:D11"/>
    <mergeCell ref="C12:D12"/>
    <mergeCell ref="C17:D17"/>
    <mergeCell ref="C18:D18"/>
    <mergeCell ref="C19:D19"/>
    <mergeCell ref="C20:D20"/>
    <mergeCell ref="C13:D13"/>
    <mergeCell ref="C14:D14"/>
    <mergeCell ref="C15:D15"/>
    <mergeCell ref="C16:D16"/>
    <mergeCell ref="C32:D32"/>
    <mergeCell ref="C33:D33"/>
    <mergeCell ref="C37:D37"/>
    <mergeCell ref="C38:D38"/>
    <mergeCell ref="A34:F34"/>
    <mergeCell ref="C28:D28"/>
    <mergeCell ref="C29:D29"/>
    <mergeCell ref="C30:D30"/>
    <mergeCell ref="C31:D31"/>
    <mergeCell ref="A21:F21"/>
    <mergeCell ref="C24:D24"/>
    <mergeCell ref="C25:D25"/>
    <mergeCell ref="C26:D26"/>
    <mergeCell ref="C27:D27"/>
    <mergeCell ref="A47:F47"/>
    <mergeCell ref="C45:D45"/>
    <mergeCell ref="C46:D46"/>
    <mergeCell ref="C39:D39"/>
    <mergeCell ref="C40:D40"/>
    <mergeCell ref="C41:D41"/>
    <mergeCell ref="C42:D42"/>
    <mergeCell ref="C43:D43"/>
    <mergeCell ref="C44:D44"/>
  </mergeCells>
  <phoneticPr fontId="0" type="noConversion"/>
  <printOptions horizontalCentered="1"/>
  <pageMargins left="0.5" right="0.5" top="0.5" bottom="0.5" header="0.25" footer="0.5"/>
  <pageSetup firstPageNumber="6" orientation="portrait" useFirstPageNumber="1" horizontalDpi="300" verticalDpi="30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9" sqref="A9"/>
    </sheetView>
  </sheetViews>
  <sheetFormatPr defaultRowHeight="12.75" x14ac:dyDescent="0.2"/>
  <cols>
    <col min="1" max="1" width="9" style="74" customWidth="1"/>
    <col min="2" max="2" width="16.140625" style="74" customWidth="1"/>
    <col min="3" max="3" width="33.7109375" style="74" customWidth="1"/>
    <col min="4" max="4" width="19.28515625" style="74" customWidth="1"/>
    <col min="5" max="5" width="11.7109375" style="74" customWidth="1"/>
    <col min="6" max="6" width="11.140625" style="74" customWidth="1"/>
    <col min="7" max="8" width="11.7109375" style="74" customWidth="1"/>
    <col min="9" max="16384" width="9.140625" style="74"/>
  </cols>
  <sheetData>
    <row r="1" spans="1:7" ht="18" x14ac:dyDescent="0.25">
      <c r="C1" s="126" t="s">
        <v>69</v>
      </c>
    </row>
    <row r="2" spans="1:7" ht="18" x14ac:dyDescent="0.25">
      <c r="C2" s="126" t="s">
        <v>77</v>
      </c>
    </row>
    <row r="4" spans="1:7" s="34" customFormat="1" ht="15" x14ac:dyDescent="0.25">
      <c r="B4" s="36" t="s">
        <v>34</v>
      </c>
      <c r="C4" s="129">
        <f>Totals!B11</f>
        <v>0</v>
      </c>
      <c r="D4" s="36" t="s">
        <v>35</v>
      </c>
      <c r="E4" s="35">
        <f>Totals!E11</f>
        <v>2019</v>
      </c>
    </row>
    <row r="5" spans="1:7" s="39" customFormat="1" ht="12.75" customHeight="1" x14ac:dyDescent="0.2">
      <c r="A5" s="38"/>
      <c r="B5" s="38"/>
      <c r="C5" s="38"/>
      <c r="D5" s="151"/>
      <c r="E5" s="151"/>
    </row>
    <row r="6" spans="1:7" s="41" customFormat="1" ht="15" customHeight="1" x14ac:dyDescent="0.2">
      <c r="A6" s="147" t="s">
        <v>82</v>
      </c>
      <c r="B6" s="42"/>
      <c r="C6" s="42"/>
      <c r="D6" s="33"/>
      <c r="E6" s="33"/>
      <c r="F6" s="42"/>
      <c r="G6" s="42"/>
    </row>
    <row r="7" spans="1:7" s="41" customFormat="1" ht="15" customHeight="1" x14ac:dyDescent="0.2">
      <c r="A7" s="42" t="s">
        <v>56</v>
      </c>
      <c r="C7" s="42" t="s">
        <v>49</v>
      </c>
      <c r="E7" s="42" t="s">
        <v>38</v>
      </c>
      <c r="F7" s="45"/>
      <c r="G7" s="42"/>
    </row>
    <row r="8" spans="1:7" s="41" customFormat="1" ht="15" customHeight="1" thickBot="1" x14ac:dyDescent="0.25">
      <c r="A8" s="110" t="s">
        <v>57</v>
      </c>
      <c r="B8" s="152"/>
      <c r="C8" s="110" t="s">
        <v>48</v>
      </c>
      <c r="D8" s="152"/>
      <c r="E8" s="110" t="s">
        <v>39</v>
      </c>
      <c r="F8" s="45"/>
      <c r="G8" s="42"/>
    </row>
    <row r="9" spans="1:7" s="41" customFormat="1" ht="15" customHeight="1" x14ac:dyDescent="0.2">
      <c r="A9" s="268"/>
      <c r="B9" s="153"/>
      <c r="C9" s="161"/>
      <c r="D9" s="153"/>
      <c r="E9" s="260"/>
      <c r="F9" s="155"/>
      <c r="G9" s="156"/>
    </row>
    <row r="10" spans="1:7" s="41" customFormat="1" ht="15" customHeight="1" x14ac:dyDescent="0.2">
      <c r="A10" s="262"/>
      <c r="B10" s="153"/>
      <c r="C10" s="162"/>
      <c r="D10" s="153"/>
      <c r="E10" s="261"/>
      <c r="F10" s="155"/>
      <c r="G10" s="156"/>
    </row>
    <row r="11" spans="1:7" s="41" customFormat="1" ht="15" customHeight="1" x14ac:dyDescent="0.2">
      <c r="A11" s="268"/>
      <c r="B11" s="153"/>
      <c r="C11" s="161"/>
      <c r="D11" s="153"/>
      <c r="E11" s="260"/>
      <c r="F11" s="155"/>
      <c r="G11" s="156"/>
    </row>
    <row r="12" spans="1:7" s="41" customFormat="1" ht="15" customHeight="1" x14ac:dyDescent="0.2">
      <c r="A12" s="262"/>
      <c r="B12" s="153"/>
      <c r="C12" s="162"/>
      <c r="D12" s="153"/>
      <c r="E12" s="261"/>
      <c r="F12" s="155"/>
      <c r="G12" s="156"/>
    </row>
    <row r="13" spans="1:7" s="41" customFormat="1" ht="15" customHeight="1" x14ac:dyDescent="0.2">
      <c r="A13" s="268"/>
      <c r="B13" s="153"/>
      <c r="C13" s="161"/>
      <c r="D13" s="153"/>
      <c r="E13" s="260"/>
      <c r="F13" s="155"/>
      <c r="G13" s="156"/>
    </row>
    <row r="14" spans="1:7" s="41" customFormat="1" ht="15" customHeight="1" x14ac:dyDescent="0.2">
      <c r="A14" s="262"/>
      <c r="B14" s="153"/>
      <c r="C14" s="162"/>
      <c r="D14" s="153"/>
      <c r="E14" s="261"/>
      <c r="F14" s="155"/>
      <c r="G14" s="156"/>
    </row>
    <row r="15" spans="1:7" s="41" customFormat="1" ht="15" customHeight="1" x14ac:dyDescent="0.2">
      <c r="A15" s="268"/>
      <c r="B15" s="153"/>
      <c r="C15" s="161"/>
      <c r="D15" s="153"/>
      <c r="E15" s="260"/>
      <c r="F15" s="155"/>
      <c r="G15" s="156"/>
    </row>
    <row r="16" spans="1:7" s="41" customFormat="1" ht="15" customHeight="1" x14ac:dyDescent="0.2">
      <c r="A16" s="262"/>
      <c r="B16" s="153"/>
      <c r="C16" s="162"/>
      <c r="D16" s="153"/>
      <c r="E16" s="261"/>
      <c r="F16" s="155"/>
      <c r="G16" s="156"/>
    </row>
    <row r="17" spans="1:7" s="41" customFormat="1" ht="15" customHeight="1" x14ac:dyDescent="0.2">
      <c r="A17" s="268"/>
      <c r="B17" s="153"/>
      <c r="C17" s="161"/>
      <c r="D17" s="153"/>
      <c r="E17" s="260"/>
      <c r="F17" s="155"/>
      <c r="G17" s="156"/>
    </row>
    <row r="18" spans="1:7" s="41" customFormat="1" ht="15" customHeight="1" x14ac:dyDescent="0.2">
      <c r="A18" s="262"/>
      <c r="B18" s="153"/>
      <c r="C18" s="162"/>
      <c r="D18" s="153"/>
      <c r="E18" s="261"/>
      <c r="F18" s="155"/>
      <c r="G18" s="156"/>
    </row>
    <row r="19" spans="1:7" s="41" customFormat="1" ht="15" customHeight="1" x14ac:dyDescent="0.2">
      <c r="A19" s="246" t="s">
        <v>275</v>
      </c>
      <c r="B19" s="88"/>
      <c r="C19" s="258"/>
      <c r="D19" s="88"/>
      <c r="E19" s="258"/>
      <c r="F19" s="45"/>
      <c r="G19" s="42"/>
    </row>
    <row r="20" spans="1:7" s="41" customFormat="1" ht="15" customHeight="1" x14ac:dyDescent="0.2">
      <c r="A20" s="422" t="s">
        <v>277</v>
      </c>
      <c r="B20" s="423"/>
      <c r="C20" s="423"/>
      <c r="D20" s="423"/>
      <c r="E20" s="423"/>
      <c r="F20" s="45"/>
      <c r="G20" s="42"/>
    </row>
    <row r="21" spans="1:7" s="39" customFormat="1" ht="15" customHeight="1" x14ac:dyDescent="0.2">
      <c r="A21" s="42"/>
      <c r="C21" s="42"/>
      <c r="E21" s="42"/>
      <c r="F21" s="42"/>
      <c r="G21" s="42"/>
    </row>
    <row r="22" spans="1:7" s="39" customFormat="1" ht="15" customHeight="1" x14ac:dyDescent="0.2">
      <c r="A22" s="85" t="s">
        <v>83</v>
      </c>
      <c r="C22" s="41"/>
      <c r="E22" s="41"/>
      <c r="F22" s="41"/>
      <c r="G22" s="41"/>
    </row>
    <row r="23" spans="1:7" s="39" customFormat="1" ht="15" customHeight="1" x14ac:dyDescent="0.2">
      <c r="A23" s="42" t="s">
        <v>56</v>
      </c>
      <c r="C23" s="42" t="s">
        <v>44</v>
      </c>
      <c r="E23" s="42" t="s">
        <v>42</v>
      </c>
      <c r="F23" s="45"/>
      <c r="G23" s="42"/>
    </row>
    <row r="24" spans="1:7" s="39" customFormat="1" ht="15" customHeight="1" thickBot="1" x14ac:dyDescent="0.25">
      <c r="A24" s="110" t="s">
        <v>57</v>
      </c>
      <c r="B24" s="152"/>
      <c r="C24" s="110" t="s">
        <v>41</v>
      </c>
      <c r="D24" s="152"/>
      <c r="E24" s="110" t="s">
        <v>43</v>
      </c>
      <c r="F24" s="45"/>
      <c r="G24" s="42"/>
    </row>
    <row r="25" spans="1:7" s="39" customFormat="1" ht="15" customHeight="1" x14ac:dyDescent="0.2">
      <c r="A25" s="269"/>
      <c r="B25" s="153"/>
      <c r="C25" s="161"/>
      <c r="D25" s="153"/>
      <c r="E25" s="260"/>
      <c r="F25" s="155"/>
      <c r="G25" s="156"/>
    </row>
    <row r="26" spans="1:7" s="39" customFormat="1" ht="15" customHeight="1" x14ac:dyDescent="0.2">
      <c r="A26" s="262"/>
      <c r="B26" s="153"/>
      <c r="C26" s="162"/>
      <c r="D26" s="153"/>
      <c r="E26" s="261"/>
      <c r="F26" s="155"/>
      <c r="G26" s="156"/>
    </row>
    <row r="27" spans="1:7" s="39" customFormat="1" ht="15" customHeight="1" x14ac:dyDescent="0.2">
      <c r="A27" s="268"/>
      <c r="B27" s="153"/>
      <c r="C27" s="161"/>
      <c r="D27" s="153"/>
      <c r="E27" s="260"/>
      <c r="F27" s="155"/>
      <c r="G27" s="156"/>
    </row>
    <row r="28" spans="1:7" s="39" customFormat="1" ht="15" customHeight="1" x14ac:dyDescent="0.2">
      <c r="A28" s="262"/>
      <c r="B28" s="153"/>
      <c r="C28" s="162"/>
      <c r="D28" s="153"/>
      <c r="E28" s="261"/>
      <c r="F28" s="155"/>
      <c r="G28" s="156"/>
    </row>
    <row r="29" spans="1:7" s="39" customFormat="1" ht="15" customHeight="1" x14ac:dyDescent="0.2">
      <c r="A29" s="268"/>
      <c r="B29" s="153"/>
      <c r="C29" s="161"/>
      <c r="D29" s="153"/>
      <c r="E29" s="260"/>
      <c r="F29" s="155"/>
      <c r="G29" s="156"/>
    </row>
    <row r="30" spans="1:7" s="39" customFormat="1" ht="15" customHeight="1" x14ac:dyDescent="0.2">
      <c r="A30" s="262"/>
      <c r="B30" s="153"/>
      <c r="C30" s="162"/>
      <c r="D30" s="153"/>
      <c r="E30" s="261"/>
      <c r="F30" s="155"/>
      <c r="G30" s="156"/>
    </row>
    <row r="31" spans="1:7" s="241" customFormat="1" ht="15" customHeight="1" x14ac:dyDescent="0.2">
      <c r="A31" s="242"/>
      <c r="B31" s="153"/>
      <c r="C31" s="154"/>
      <c r="D31" s="153"/>
      <c r="E31" s="243"/>
      <c r="F31" s="155"/>
      <c r="G31" s="156"/>
    </row>
    <row r="32" spans="1:7" s="39" customFormat="1" ht="15" customHeight="1" x14ac:dyDescent="0.2">
      <c r="A32" s="157" t="s">
        <v>84</v>
      </c>
      <c r="C32" s="41"/>
      <c r="E32" s="42"/>
      <c r="F32" s="44"/>
      <c r="G32" s="42"/>
    </row>
    <row r="33" spans="1:7" s="39" customFormat="1" ht="15" customHeight="1" x14ac:dyDescent="0.2">
      <c r="A33" s="42" t="s">
        <v>56</v>
      </c>
      <c r="C33" s="42" t="s">
        <v>44</v>
      </c>
      <c r="E33" s="42" t="s">
        <v>42</v>
      </c>
      <c r="F33" s="45"/>
      <c r="G33" s="42"/>
    </row>
    <row r="34" spans="1:7" s="39" customFormat="1" ht="15" customHeight="1" thickBot="1" x14ac:dyDescent="0.25">
      <c r="A34" s="110" t="s">
        <v>57</v>
      </c>
      <c r="B34" s="152"/>
      <c r="C34" s="110" t="s">
        <v>45</v>
      </c>
      <c r="D34" s="152"/>
      <c r="E34" s="110" t="s">
        <v>46</v>
      </c>
      <c r="F34" s="45"/>
      <c r="G34" s="42"/>
    </row>
    <row r="35" spans="1:7" s="39" customFormat="1" ht="15" customHeight="1" x14ac:dyDescent="0.2">
      <c r="A35" s="268"/>
      <c r="B35" s="154"/>
      <c r="C35" s="161"/>
      <c r="D35" s="158"/>
      <c r="E35" s="260"/>
      <c r="F35" s="155"/>
      <c r="G35" s="156"/>
    </row>
    <row r="36" spans="1:7" s="39" customFormat="1" ht="15" customHeight="1" x14ac:dyDescent="0.2">
      <c r="A36" s="262"/>
      <c r="B36" s="154"/>
      <c r="C36" s="162"/>
      <c r="D36" s="158"/>
      <c r="E36" s="261"/>
      <c r="F36" s="155"/>
      <c r="G36" s="156"/>
    </row>
    <row r="37" spans="1:7" s="39" customFormat="1" ht="15" customHeight="1" x14ac:dyDescent="0.2">
      <c r="A37" s="268"/>
      <c r="B37" s="154"/>
      <c r="C37" s="161"/>
      <c r="D37" s="158"/>
      <c r="E37" s="260"/>
      <c r="F37" s="155"/>
      <c r="G37" s="156"/>
    </row>
    <row r="38" spans="1:7" s="39" customFormat="1" ht="15" customHeight="1" x14ac:dyDescent="0.2">
      <c r="A38" s="262"/>
      <c r="B38" s="154"/>
      <c r="C38" s="162"/>
      <c r="D38" s="158"/>
      <c r="E38" s="261"/>
      <c r="F38" s="155"/>
      <c r="G38" s="156"/>
    </row>
    <row r="39" spans="1:7" s="39" customFormat="1" ht="15" customHeight="1" x14ac:dyDescent="0.2">
      <c r="A39" s="268"/>
      <c r="B39" s="154"/>
      <c r="C39" s="161"/>
      <c r="D39" s="158"/>
      <c r="E39" s="260"/>
      <c r="F39" s="155"/>
      <c r="G39" s="156"/>
    </row>
    <row r="40" spans="1:7" s="39" customFormat="1" ht="15" customHeight="1" x14ac:dyDescent="0.2">
      <c r="A40" s="262"/>
      <c r="B40" s="154"/>
      <c r="C40" s="162"/>
      <c r="D40" s="158"/>
      <c r="E40" s="261"/>
      <c r="F40" s="155"/>
      <c r="G40" s="156"/>
    </row>
    <row r="41" spans="1:7" s="39" customFormat="1" ht="15" customHeight="1" x14ac:dyDescent="0.2">
      <c r="A41" s="436" t="s">
        <v>276</v>
      </c>
      <c r="B41" s="436"/>
      <c r="C41" s="436"/>
      <c r="D41" s="436"/>
      <c r="E41" s="436"/>
    </row>
    <row r="42" spans="1:7" s="39" customFormat="1" ht="15" customHeight="1" x14ac:dyDescent="0.2"/>
    <row r="43" spans="1:7" s="39" customFormat="1" ht="15" customHeight="1" x14ac:dyDescent="0.2"/>
    <row r="44" spans="1:7" s="39" customFormat="1" ht="12.75" customHeight="1" x14ac:dyDescent="0.2">
      <c r="A44" s="41"/>
      <c r="B44" s="84"/>
      <c r="C44" s="41"/>
      <c r="D44" s="41"/>
      <c r="E44" s="41"/>
      <c r="F44" s="41"/>
    </row>
    <row r="45" spans="1:7" ht="12.75" customHeight="1" x14ac:dyDescent="0.2">
      <c r="A45" s="159"/>
      <c r="B45" s="160"/>
      <c r="C45" s="159"/>
      <c r="D45" s="159"/>
      <c r="E45" s="159"/>
      <c r="F45" s="159"/>
    </row>
    <row r="46" spans="1:7" ht="12.75" customHeight="1" x14ac:dyDescent="0.2">
      <c r="A46" s="159"/>
      <c r="B46" s="160"/>
      <c r="C46" s="159"/>
      <c r="D46" s="159"/>
      <c r="E46" s="159"/>
      <c r="F46" s="159"/>
    </row>
    <row r="47" spans="1:7" ht="12.75" customHeight="1" x14ac:dyDescent="0.2"/>
    <row r="48" spans="1: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</sheetData>
  <sheetProtection password="C782" sheet="1" objects="1" scenarios="1" selectLockedCells="1"/>
  <mergeCells count="2">
    <mergeCell ref="A20:E20"/>
    <mergeCell ref="A41:E41"/>
  </mergeCells>
  <phoneticPr fontId="0" type="noConversion"/>
  <printOptions horizontalCentered="1"/>
  <pageMargins left="0.75" right="0.75" top="0.5" bottom="0.5" header="0.5" footer="0.5"/>
  <pageSetup firstPageNumber="7" orientation="portrait" useFirstPageNumber="1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60"/>
  </cols>
  <sheetData/>
  <phoneticPr fontId="14" type="noConversion"/>
  <printOptions horizontalCentered="1"/>
  <pageMargins left="0.75" right="0.75" top="0.5" bottom="0.5" header="0.5" footer="0.5"/>
  <pageSetup firstPageNumber="8" orientation="portrait" useFirstPageNumber="1" horizontalDpi="4294967294" verticalDpi="300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B14" sqref="B14"/>
    </sheetView>
  </sheetViews>
  <sheetFormatPr defaultRowHeight="12.75" x14ac:dyDescent="0.2"/>
  <cols>
    <col min="1" max="1" width="11.7109375" style="74" customWidth="1"/>
    <col min="2" max="2" width="11.140625" style="74" customWidth="1"/>
    <col min="3" max="6" width="9.140625" style="74"/>
    <col min="7" max="7" width="5.7109375" style="74" customWidth="1"/>
    <col min="8" max="8" width="11.7109375" style="74" customWidth="1"/>
    <col min="9" max="16384" width="9.140625" style="74"/>
  </cols>
  <sheetData>
    <row r="1" spans="1:9" x14ac:dyDescent="0.2">
      <c r="C1" s="244" t="s">
        <v>284</v>
      </c>
      <c r="E1" s="245"/>
      <c r="F1" s="245"/>
    </row>
    <row r="3" spans="1:9" ht="13.5" thickBot="1" x14ac:dyDescent="0.25"/>
    <row r="4" spans="1:9" ht="13.5" thickBot="1" x14ac:dyDescent="0.25">
      <c r="A4" s="171"/>
      <c r="B4" s="445" t="s">
        <v>66</v>
      </c>
      <c r="C4" s="445"/>
      <c r="D4" s="445"/>
      <c r="E4" s="445"/>
      <c r="F4" s="446"/>
      <c r="H4" s="439" t="s">
        <v>103</v>
      </c>
      <c r="I4" s="440"/>
    </row>
    <row r="5" spans="1:9" x14ac:dyDescent="0.2">
      <c r="A5" s="172" t="s">
        <v>16</v>
      </c>
      <c r="B5" s="100" t="s">
        <v>12</v>
      </c>
      <c r="C5" s="100" t="s">
        <v>13</v>
      </c>
      <c r="D5" s="100" t="s">
        <v>12</v>
      </c>
      <c r="E5" s="101" t="s">
        <v>13</v>
      </c>
      <c r="F5" s="101" t="s">
        <v>26</v>
      </c>
      <c r="H5" s="281" t="s">
        <v>96</v>
      </c>
      <c r="I5" s="282">
        <v>3500</v>
      </c>
    </row>
    <row r="6" spans="1:9" ht="13.5" thickBot="1" x14ac:dyDescent="0.25">
      <c r="A6" s="172" t="s">
        <v>16</v>
      </c>
      <c r="B6" s="279" t="s">
        <v>15</v>
      </c>
      <c r="C6" s="279" t="s">
        <v>15</v>
      </c>
      <c r="D6" s="280" t="s">
        <v>25</v>
      </c>
      <c r="E6" s="280" t="s">
        <v>25</v>
      </c>
      <c r="F6" s="280" t="s">
        <v>27</v>
      </c>
      <c r="H6" s="170" t="s">
        <v>97</v>
      </c>
      <c r="I6" s="275">
        <v>50000</v>
      </c>
    </row>
    <row r="7" spans="1:9" ht="13.5" thickTop="1" x14ac:dyDescent="0.2">
      <c r="A7" s="169" t="s">
        <v>62</v>
      </c>
      <c r="B7" s="276">
        <v>5400</v>
      </c>
      <c r="C7" s="277">
        <v>6000</v>
      </c>
      <c r="D7" s="277">
        <v>10800</v>
      </c>
      <c r="E7" s="277">
        <v>12000</v>
      </c>
      <c r="F7" s="278">
        <v>12000</v>
      </c>
    </row>
    <row r="8" spans="1:9" ht="13.5" thickBot="1" x14ac:dyDescent="0.25">
      <c r="A8" s="170" t="s">
        <v>61</v>
      </c>
      <c r="B8" s="273">
        <v>8100</v>
      </c>
      <c r="C8" s="273">
        <v>9000</v>
      </c>
      <c r="D8" s="273">
        <v>16200</v>
      </c>
      <c r="E8" s="273">
        <v>18000</v>
      </c>
      <c r="F8" s="274">
        <v>3000</v>
      </c>
    </row>
    <row r="9" spans="1:9" ht="13.5" thickBot="1" x14ac:dyDescent="0.25"/>
    <row r="10" spans="1:9" x14ac:dyDescent="0.2">
      <c r="A10" s="171"/>
      <c r="B10" s="447">
        <f>F25</f>
        <v>2018</v>
      </c>
      <c r="C10" s="447"/>
      <c r="D10" s="447"/>
      <c r="E10" s="447"/>
      <c r="F10" s="442"/>
      <c r="H10" s="441">
        <f>F25</f>
        <v>2018</v>
      </c>
      <c r="I10" s="442"/>
    </row>
    <row r="11" spans="1:9" ht="13.5" thickBot="1" x14ac:dyDescent="0.25">
      <c r="A11" s="167"/>
      <c r="B11" s="448" t="s">
        <v>104</v>
      </c>
      <c r="C11" s="448"/>
      <c r="D11" s="448"/>
      <c r="E11" s="448"/>
      <c r="F11" s="449"/>
      <c r="H11" s="443" t="s">
        <v>104</v>
      </c>
      <c r="I11" s="444"/>
    </row>
    <row r="12" spans="1:9" x14ac:dyDescent="0.2">
      <c r="A12" s="172" t="s">
        <v>16</v>
      </c>
      <c r="B12" s="100" t="s">
        <v>12</v>
      </c>
      <c r="C12" s="100" t="s">
        <v>13</v>
      </c>
      <c r="D12" s="100" t="s">
        <v>12</v>
      </c>
      <c r="E12" s="101" t="s">
        <v>13</v>
      </c>
      <c r="F12" s="101" t="s">
        <v>26</v>
      </c>
      <c r="H12" s="169" t="s">
        <v>96</v>
      </c>
      <c r="I12" s="294">
        <v>1.17</v>
      </c>
    </row>
    <row r="13" spans="1:9" ht="13.5" thickBot="1" x14ac:dyDescent="0.25">
      <c r="A13" s="172" t="s">
        <v>16</v>
      </c>
      <c r="B13" s="279" t="s">
        <v>15</v>
      </c>
      <c r="C13" s="279" t="s">
        <v>15</v>
      </c>
      <c r="D13" s="280" t="s">
        <v>25</v>
      </c>
      <c r="E13" s="280" t="s">
        <v>25</v>
      </c>
      <c r="F13" s="280" t="s">
        <v>27</v>
      </c>
      <c r="H13" s="169" t="s">
        <v>97</v>
      </c>
      <c r="I13" s="294">
        <v>1.17</v>
      </c>
    </row>
    <row r="14" spans="1:9" ht="13.5" thickTop="1" x14ac:dyDescent="0.2">
      <c r="A14" s="169" t="s">
        <v>62</v>
      </c>
      <c r="B14" s="285">
        <v>1</v>
      </c>
      <c r="C14" s="286">
        <v>1.44</v>
      </c>
      <c r="D14" s="285">
        <v>1</v>
      </c>
      <c r="E14" s="286">
        <v>1.44</v>
      </c>
      <c r="F14" s="287">
        <v>1.44</v>
      </c>
      <c r="H14" s="167"/>
      <c r="I14" s="168"/>
    </row>
    <row r="15" spans="1:9" x14ac:dyDescent="0.2">
      <c r="A15" s="169" t="s">
        <v>61</v>
      </c>
      <c r="B15" s="288">
        <v>1.17</v>
      </c>
      <c r="C15" s="288">
        <v>1.17</v>
      </c>
      <c r="D15" s="288">
        <v>1.17</v>
      </c>
      <c r="E15" s="288">
        <v>1.17</v>
      </c>
      <c r="F15" s="289">
        <v>1.17</v>
      </c>
      <c r="H15" s="450" t="s">
        <v>105</v>
      </c>
      <c r="I15" s="451"/>
    </row>
    <row r="16" spans="1:9" x14ac:dyDescent="0.2">
      <c r="A16" s="167"/>
      <c r="B16" s="159"/>
      <c r="C16" s="159"/>
      <c r="D16" s="159"/>
      <c r="E16" s="159"/>
      <c r="F16" s="168"/>
      <c r="H16" s="169" t="s">
        <v>96</v>
      </c>
      <c r="I16" s="283">
        <f>ROUND(I5*I12,-2)</f>
        <v>4100</v>
      </c>
    </row>
    <row r="17" spans="1:9" ht="13.5" thickBot="1" x14ac:dyDescent="0.25">
      <c r="A17" s="167"/>
      <c r="B17" s="448" t="s">
        <v>106</v>
      </c>
      <c r="C17" s="448"/>
      <c r="D17" s="448"/>
      <c r="E17" s="448"/>
      <c r="F17" s="449"/>
      <c r="H17" s="170" t="s">
        <v>97</v>
      </c>
      <c r="I17" s="284">
        <f>ROUND(I6*I13,-2)</f>
        <v>58500</v>
      </c>
    </row>
    <row r="18" spans="1:9" x14ac:dyDescent="0.2">
      <c r="A18" s="172" t="s">
        <v>16</v>
      </c>
      <c r="B18" s="100" t="s">
        <v>12</v>
      </c>
      <c r="C18" s="100" t="s">
        <v>13</v>
      </c>
      <c r="D18" s="100" t="s">
        <v>12</v>
      </c>
      <c r="E18" s="101" t="s">
        <v>13</v>
      </c>
      <c r="F18" s="101" t="s">
        <v>26</v>
      </c>
    </row>
    <row r="19" spans="1:9" ht="13.5" thickBot="1" x14ac:dyDescent="0.25">
      <c r="A19" s="172" t="s">
        <v>16</v>
      </c>
      <c r="B19" s="279" t="s">
        <v>15</v>
      </c>
      <c r="C19" s="279" t="s">
        <v>15</v>
      </c>
      <c r="D19" s="280" t="s">
        <v>25</v>
      </c>
      <c r="E19" s="280" t="s">
        <v>25</v>
      </c>
      <c r="F19" s="280" t="s">
        <v>27</v>
      </c>
    </row>
    <row r="20" spans="1:9" ht="13.5" thickTop="1" x14ac:dyDescent="0.2">
      <c r="A20" s="169" t="s">
        <v>62</v>
      </c>
      <c r="B20" s="292">
        <f t="shared" ref="B20:F21" si="0">ROUND(B7*B14,-2)</f>
        <v>5400</v>
      </c>
      <c r="C20" s="292">
        <f t="shared" si="0"/>
        <v>8600</v>
      </c>
      <c r="D20" s="292">
        <f t="shared" si="0"/>
        <v>10800</v>
      </c>
      <c r="E20" s="292">
        <f t="shared" si="0"/>
        <v>17300</v>
      </c>
      <c r="F20" s="293">
        <f t="shared" si="0"/>
        <v>17300</v>
      </c>
    </row>
    <row r="21" spans="1:9" ht="13.5" thickBot="1" x14ac:dyDescent="0.25">
      <c r="A21" s="170" t="s">
        <v>61</v>
      </c>
      <c r="B21" s="173">
        <f t="shared" si="0"/>
        <v>9500</v>
      </c>
      <c r="C21" s="173">
        <f t="shared" si="0"/>
        <v>10500</v>
      </c>
      <c r="D21" s="173">
        <f t="shared" si="0"/>
        <v>19000</v>
      </c>
      <c r="E21" s="173">
        <f t="shared" si="0"/>
        <v>21100</v>
      </c>
      <c r="F21" s="174">
        <f t="shared" si="0"/>
        <v>3500</v>
      </c>
    </row>
    <row r="22" spans="1:9" x14ac:dyDescent="0.2">
      <c r="C22" s="150" t="s">
        <v>16</v>
      </c>
    </row>
    <row r="23" spans="1:9" x14ac:dyDescent="0.2">
      <c r="A23" s="452" t="s">
        <v>125</v>
      </c>
      <c r="B23" s="452"/>
      <c r="C23" s="452"/>
      <c r="G23" s="149" t="s">
        <v>102</v>
      </c>
    </row>
    <row r="24" spans="1:9" ht="13.5" thickBot="1" x14ac:dyDescent="0.25">
      <c r="A24" s="437" t="s">
        <v>124</v>
      </c>
      <c r="B24" s="438"/>
      <c r="C24" s="213">
        <v>55</v>
      </c>
      <c r="F24" s="295" t="s">
        <v>60</v>
      </c>
      <c r="G24" s="299"/>
      <c r="H24" s="295" t="s">
        <v>61</v>
      </c>
    </row>
    <row r="25" spans="1:9" ht="13.5" thickTop="1" x14ac:dyDescent="0.2">
      <c r="A25" s="290">
        <f>F25</f>
        <v>2018</v>
      </c>
      <c r="B25" s="291" t="s">
        <v>126</v>
      </c>
      <c r="C25" s="215">
        <v>1.72</v>
      </c>
      <c r="F25" s="165">
        <v>2018</v>
      </c>
      <c r="G25" s="214"/>
      <c r="H25" s="165">
        <v>2018</v>
      </c>
    </row>
    <row r="26" spans="1:9" x14ac:dyDescent="0.2">
      <c r="A26" s="180"/>
      <c r="B26" s="291" t="s">
        <v>127</v>
      </c>
      <c r="C26" s="103">
        <f>ROUND(C24*C25,0)</f>
        <v>95</v>
      </c>
      <c r="F26" s="166">
        <v>2017</v>
      </c>
      <c r="G26" s="159"/>
      <c r="H26" s="165">
        <v>2017</v>
      </c>
    </row>
    <row r="27" spans="1:9" x14ac:dyDescent="0.2">
      <c r="F27" s="166">
        <v>2016</v>
      </c>
      <c r="G27" s="159"/>
      <c r="H27" s="166">
        <v>2016</v>
      </c>
    </row>
    <row r="28" spans="1:9" x14ac:dyDescent="0.2">
      <c r="F28" s="166">
        <v>2015</v>
      </c>
      <c r="G28" s="159"/>
      <c r="H28" s="166">
        <v>2015</v>
      </c>
    </row>
    <row r="29" spans="1:9" x14ac:dyDescent="0.2">
      <c r="F29" s="166">
        <v>2014</v>
      </c>
      <c r="G29" s="159"/>
      <c r="H29" s="166">
        <v>2014</v>
      </c>
    </row>
    <row r="30" spans="1:9" x14ac:dyDescent="0.2">
      <c r="F30" s="166">
        <v>2013</v>
      </c>
      <c r="G30" s="159"/>
      <c r="H30" s="166">
        <v>2013</v>
      </c>
    </row>
    <row r="31" spans="1:9" x14ac:dyDescent="0.2">
      <c r="F31" s="166">
        <v>2012</v>
      </c>
      <c r="G31" s="159"/>
      <c r="H31" s="166">
        <v>2012</v>
      </c>
    </row>
    <row r="32" spans="1:9" x14ac:dyDescent="0.2">
      <c r="F32" s="166">
        <v>2011</v>
      </c>
      <c r="G32" s="159"/>
      <c r="H32" s="259" t="s">
        <v>283</v>
      </c>
    </row>
    <row r="33" spans="1:8" x14ac:dyDescent="0.2">
      <c r="F33" s="166">
        <v>2010</v>
      </c>
      <c r="G33" s="159"/>
      <c r="H33" s="297"/>
    </row>
    <row r="34" spans="1:8" x14ac:dyDescent="0.2">
      <c r="F34" s="166">
        <v>2009</v>
      </c>
      <c r="G34" s="296"/>
      <c r="H34" s="163"/>
    </row>
    <row r="35" spans="1:8" x14ac:dyDescent="0.2">
      <c r="F35" s="166">
        <v>2008</v>
      </c>
      <c r="G35" s="296"/>
      <c r="H35" s="163"/>
    </row>
    <row r="36" spans="1:8" x14ac:dyDescent="0.2">
      <c r="F36" s="166">
        <v>2007</v>
      </c>
      <c r="G36" s="296"/>
      <c r="H36" s="163"/>
    </row>
    <row r="37" spans="1:8" x14ac:dyDescent="0.2">
      <c r="F37" s="166">
        <v>2006</v>
      </c>
      <c r="G37" s="296"/>
      <c r="H37" s="163"/>
    </row>
    <row r="38" spans="1:8" x14ac:dyDescent="0.2">
      <c r="F38" s="166">
        <v>2005</v>
      </c>
      <c r="G38" s="296"/>
      <c r="H38" s="163"/>
    </row>
    <row r="39" spans="1:8" x14ac:dyDescent="0.2">
      <c r="F39" s="166">
        <v>2004</v>
      </c>
      <c r="G39" s="296"/>
      <c r="H39" s="163"/>
    </row>
    <row r="40" spans="1:8" x14ac:dyDescent="0.2">
      <c r="F40" s="259" t="s">
        <v>282</v>
      </c>
      <c r="G40" s="298"/>
      <c r="H40" s="164"/>
    </row>
    <row r="43" spans="1:8" x14ac:dyDescent="0.2">
      <c r="A43" s="71" t="s">
        <v>107</v>
      </c>
    </row>
    <row r="44" spans="1:8" x14ac:dyDescent="0.2">
      <c r="A44" s="71" t="s">
        <v>108</v>
      </c>
    </row>
    <row r="45" spans="1:8" x14ac:dyDescent="0.2">
      <c r="A45" s="71" t="s">
        <v>109</v>
      </c>
    </row>
    <row r="46" spans="1:8" x14ac:dyDescent="0.2">
      <c r="A46" s="71" t="s">
        <v>110</v>
      </c>
    </row>
  </sheetData>
  <sheetProtection password="C782" sheet="1" objects="1" scenarios="1" selectLockedCells="1"/>
  <mergeCells count="10">
    <mergeCell ref="A24:B24"/>
    <mergeCell ref="H4:I4"/>
    <mergeCell ref="H10:I10"/>
    <mergeCell ref="H11:I11"/>
    <mergeCell ref="B4:F4"/>
    <mergeCell ref="B10:F10"/>
    <mergeCell ref="B11:F11"/>
    <mergeCell ref="B17:F17"/>
    <mergeCell ref="H15:I15"/>
    <mergeCell ref="A23:C23"/>
  </mergeCells>
  <phoneticPr fontId="14" type="noConversion"/>
  <pageMargins left="0.7" right="0.7" top="0.75" bottom="0.75" header="0.3" footer="0.3"/>
  <pageSetup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Totals</vt:lpstr>
      <vt:lpstr>Cable</vt:lpstr>
      <vt:lpstr>Drops</vt:lpstr>
      <vt:lpstr>Headend</vt:lpstr>
      <vt:lpstr>Allocation</vt:lpstr>
      <vt:lpstr>SF Pg1</vt:lpstr>
      <vt:lpstr>SF Pg2</vt:lpstr>
      <vt:lpstr>Notes</vt:lpstr>
      <vt:lpstr>Costs</vt:lpstr>
      <vt:lpstr>Assessor Info</vt:lpstr>
      <vt:lpstr>Allocation!Print_Area</vt:lpstr>
      <vt:lpstr>'SF Pg1'!Print_Area</vt:lpstr>
      <vt:lpstr>'SF Pg2'!Print_Area</vt:lpstr>
      <vt:lpstr>Totals!Print_Area</vt:lpstr>
    </vt:vector>
  </TitlesOfParts>
  <Company>CALHOUN COUNTY COURTHOUSE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Lawson</dc:creator>
  <cp:lastModifiedBy>Sate of Iowa</cp:lastModifiedBy>
  <cp:lastPrinted>2018-12-04T22:18:40Z</cp:lastPrinted>
  <dcterms:created xsi:type="dcterms:W3CDTF">2004-02-17T20:40:29Z</dcterms:created>
  <dcterms:modified xsi:type="dcterms:W3CDTF">2018-12-04T22:20:01Z</dcterms:modified>
</cp:coreProperties>
</file>